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ba\Desktop\2024年度試合結果\"/>
    </mc:Choice>
  </mc:AlternateContent>
  <xr:revisionPtr revIDLastSave="0" documentId="13_ncr:1_{B801AB71-8F77-4B92-BF9F-0F039F53A234}" xr6:coauthVersionLast="47" xr6:coauthVersionMax="47" xr10:uidLastSave="{00000000-0000-0000-0000-000000000000}"/>
  <bookViews>
    <workbookView xWindow="-28920" yWindow="1665" windowWidth="29040" windowHeight="15720" tabRatio="500" xr2:uid="{00000000-000D-0000-FFFF-FFFF00000000}"/>
  </bookViews>
  <sheets>
    <sheet name="2024_1部" sheetId="1" r:id="rId1"/>
    <sheet name="2024_2部A" sheetId="2" r:id="rId2"/>
    <sheet name="2024_2部B" sheetId="3" r:id="rId3"/>
    <sheet name="2024_3部" sheetId="4" r:id="rId4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X31" i="1" l="1"/>
  <c r="AX29" i="1"/>
  <c r="AX27" i="1"/>
  <c r="AX25" i="1"/>
  <c r="AX23" i="1"/>
  <c r="AX21" i="1"/>
  <c r="AX19" i="1"/>
  <c r="AX17" i="1"/>
  <c r="AX15" i="1"/>
  <c r="AX13" i="1"/>
  <c r="AX11" i="1"/>
  <c r="AX9" i="1"/>
  <c r="AX7" i="1"/>
  <c r="AX5" i="1"/>
  <c r="AX3" i="1"/>
  <c r="AX31" i="4"/>
  <c r="AX29" i="4"/>
  <c r="AX27" i="4"/>
  <c r="AX23" i="4"/>
  <c r="AX21" i="4"/>
  <c r="AX19" i="4"/>
  <c r="AX17" i="4"/>
  <c r="AX15" i="4"/>
  <c r="AX13" i="4"/>
  <c r="AX11" i="4"/>
  <c r="AX7" i="4"/>
  <c r="AX5" i="4"/>
  <c r="AX3" i="4"/>
  <c r="AX9" i="4"/>
  <c r="AX25" i="4"/>
  <c r="AW13" i="4"/>
  <c r="AW13" i="1"/>
  <c r="AV13" i="1"/>
  <c r="AV13" i="4"/>
  <c r="AT13" i="2"/>
  <c r="AT13" i="3"/>
  <c r="AW25" i="4"/>
  <c r="AW25" i="1"/>
  <c r="AV25" i="1"/>
  <c r="AV25" i="4"/>
  <c r="AY31" i="4"/>
  <c r="AW31" i="4"/>
  <c r="AV31" i="4"/>
  <c r="AU31" i="4"/>
  <c r="AY29" i="4"/>
  <c r="AW29" i="4"/>
  <c r="AV29" i="4"/>
  <c r="AU29" i="4"/>
  <c r="BA29" i="4" s="1"/>
  <c r="AY27" i="4"/>
  <c r="AW27" i="4"/>
  <c r="AV27" i="4"/>
  <c r="AU27" i="4"/>
  <c r="AY25" i="4"/>
  <c r="AU25" i="4"/>
  <c r="AY23" i="4"/>
  <c r="AW23" i="4"/>
  <c r="AV23" i="4"/>
  <c r="AU23" i="4"/>
  <c r="BA23" i="4" s="1"/>
  <c r="AY21" i="4"/>
  <c r="AW21" i="4"/>
  <c r="AV21" i="4"/>
  <c r="AU21" i="4"/>
  <c r="BA21" i="4" s="1"/>
  <c r="AY19" i="4"/>
  <c r="AW19" i="4"/>
  <c r="AV19" i="4"/>
  <c r="AU19" i="4"/>
  <c r="BA19" i="4" s="1"/>
  <c r="AY17" i="4"/>
  <c r="AW17" i="4"/>
  <c r="AV17" i="4"/>
  <c r="AU17" i="4"/>
  <c r="BA17" i="4" s="1"/>
  <c r="AY15" i="4"/>
  <c r="AW15" i="4"/>
  <c r="AV15" i="4"/>
  <c r="AU15" i="4"/>
  <c r="BA15" i="4" s="1"/>
  <c r="AY13" i="4"/>
  <c r="AU13" i="4"/>
  <c r="AY11" i="4"/>
  <c r="AW11" i="4"/>
  <c r="AV11" i="4"/>
  <c r="AU11" i="4"/>
  <c r="BA11" i="4" s="1"/>
  <c r="AY9" i="4"/>
  <c r="AW9" i="4"/>
  <c r="AV9" i="4"/>
  <c r="AU9" i="4"/>
  <c r="BA9" i="4" s="1"/>
  <c r="AY7" i="4"/>
  <c r="AW7" i="4"/>
  <c r="AV7" i="4"/>
  <c r="AU7" i="4"/>
  <c r="BA7" i="4" s="1"/>
  <c r="AY5" i="4"/>
  <c r="AW5" i="4"/>
  <c r="AV5" i="4"/>
  <c r="AU5" i="4"/>
  <c r="BA5" i="4" s="1"/>
  <c r="AY3" i="4"/>
  <c r="AW3" i="4"/>
  <c r="AV3" i="4"/>
  <c r="AU3" i="4"/>
  <c r="BA3" i="4" s="1"/>
  <c r="AV29" i="3"/>
  <c r="AU29" i="3"/>
  <c r="AT29" i="3"/>
  <c r="AS29" i="3"/>
  <c r="AR29" i="3"/>
  <c r="AX29" i="3" s="1"/>
  <c r="AV27" i="3"/>
  <c r="AU27" i="3"/>
  <c r="AT27" i="3"/>
  <c r="AS27" i="3"/>
  <c r="AR27" i="3"/>
  <c r="AX27" i="3" s="1"/>
  <c r="AV25" i="3"/>
  <c r="AU25" i="3"/>
  <c r="AT25" i="3"/>
  <c r="AS25" i="3"/>
  <c r="AR25" i="3"/>
  <c r="AX25" i="3" s="1"/>
  <c r="AV23" i="3"/>
  <c r="AU23" i="3"/>
  <c r="AT23" i="3"/>
  <c r="AS23" i="3"/>
  <c r="AR23" i="3"/>
  <c r="AX23" i="3" s="1"/>
  <c r="AV21" i="3"/>
  <c r="AU21" i="3"/>
  <c r="AT21" i="3"/>
  <c r="AS21" i="3"/>
  <c r="AR21" i="3"/>
  <c r="AX21" i="3" s="1"/>
  <c r="BB21" i="3" s="1"/>
  <c r="AV19" i="3"/>
  <c r="AU19" i="3"/>
  <c r="AT19" i="3"/>
  <c r="AS19" i="3"/>
  <c r="AR19" i="3"/>
  <c r="AX19" i="3" s="1"/>
  <c r="AV17" i="3"/>
  <c r="AU17" i="3"/>
  <c r="AT17" i="3"/>
  <c r="AS17" i="3"/>
  <c r="AR17" i="3"/>
  <c r="AX17" i="3" s="1"/>
  <c r="AV15" i="3"/>
  <c r="AU15" i="3"/>
  <c r="AT15" i="3"/>
  <c r="AS15" i="3"/>
  <c r="AR15" i="3"/>
  <c r="AX15" i="3" s="1"/>
  <c r="AV13" i="3"/>
  <c r="AU13" i="3"/>
  <c r="AS13" i="3"/>
  <c r="AR13" i="3"/>
  <c r="AX13" i="3" s="1"/>
  <c r="AV11" i="3"/>
  <c r="AU11" i="3"/>
  <c r="AT11" i="3"/>
  <c r="AS11" i="3"/>
  <c r="AR11" i="3"/>
  <c r="AX11" i="3" s="1"/>
  <c r="AV9" i="3"/>
  <c r="AU9" i="3"/>
  <c r="AT9" i="3"/>
  <c r="AS9" i="3"/>
  <c r="AR9" i="3"/>
  <c r="AX9" i="3" s="1"/>
  <c r="AV7" i="3"/>
  <c r="AU7" i="3"/>
  <c r="AW7" i="3" s="1"/>
  <c r="AT7" i="3"/>
  <c r="AS7" i="3"/>
  <c r="AR7" i="3"/>
  <c r="AX7" i="3" s="1"/>
  <c r="AV5" i="3"/>
  <c r="AU5" i="3"/>
  <c r="AT5" i="3"/>
  <c r="AS5" i="3"/>
  <c r="AR5" i="3"/>
  <c r="AX5" i="3" s="1"/>
  <c r="BB5" i="3" s="1"/>
  <c r="AV3" i="3"/>
  <c r="AU3" i="3"/>
  <c r="AT3" i="3"/>
  <c r="AS3" i="3"/>
  <c r="AR3" i="3"/>
  <c r="AX3" i="3" s="1"/>
  <c r="AR29" i="2"/>
  <c r="AR27" i="2"/>
  <c r="AR25" i="2"/>
  <c r="AR23" i="2"/>
  <c r="AR21" i="2"/>
  <c r="AR19" i="2"/>
  <c r="AR17" i="2"/>
  <c r="AR15" i="2"/>
  <c r="AR13" i="2"/>
  <c r="AR11" i="2"/>
  <c r="AR9" i="2"/>
  <c r="AR7" i="2"/>
  <c r="AR5" i="2"/>
  <c r="AR3" i="2"/>
  <c r="AT29" i="2"/>
  <c r="AT27" i="2"/>
  <c r="AT25" i="2"/>
  <c r="AT23" i="2"/>
  <c r="AT21" i="2"/>
  <c r="AT19" i="2"/>
  <c r="AT17" i="2"/>
  <c r="AT15" i="2"/>
  <c r="AT11" i="2"/>
  <c r="AT9" i="2"/>
  <c r="AT7" i="2"/>
  <c r="AT5" i="2"/>
  <c r="AT3" i="2"/>
  <c r="AS29" i="2"/>
  <c r="AS27" i="2"/>
  <c r="AS25" i="2"/>
  <c r="AS23" i="2"/>
  <c r="AS21" i="2"/>
  <c r="AS19" i="2"/>
  <c r="AS17" i="2"/>
  <c r="AS15" i="2"/>
  <c r="AS13" i="2"/>
  <c r="AS11" i="2"/>
  <c r="AS9" i="2"/>
  <c r="AS7" i="2"/>
  <c r="AS5" i="2"/>
  <c r="AS3" i="2"/>
  <c r="AV5" i="2"/>
  <c r="AV7" i="2"/>
  <c r="AV9" i="2"/>
  <c r="AV11" i="2"/>
  <c r="AV13" i="2"/>
  <c r="AW13" i="2" s="1"/>
  <c r="AV15" i="2"/>
  <c r="AV17" i="2"/>
  <c r="AV19" i="2"/>
  <c r="AV21" i="2"/>
  <c r="AV23" i="2"/>
  <c r="AV25" i="2"/>
  <c r="AV27" i="2"/>
  <c r="AV29" i="2"/>
  <c r="AV3" i="2"/>
  <c r="AU5" i="2"/>
  <c r="AU7" i="2"/>
  <c r="AU9" i="2"/>
  <c r="AU11" i="2"/>
  <c r="AU13" i="2"/>
  <c r="AU15" i="2"/>
  <c r="AU17" i="2"/>
  <c r="AU19" i="2"/>
  <c r="AU21" i="2"/>
  <c r="AU23" i="2"/>
  <c r="AU25" i="2"/>
  <c r="AU27" i="2"/>
  <c r="AU29" i="2"/>
  <c r="AU3" i="2"/>
  <c r="AY7" i="1"/>
  <c r="AY9" i="1"/>
  <c r="AY11" i="1"/>
  <c r="AY13" i="1"/>
  <c r="AY15" i="1"/>
  <c r="AY17" i="1"/>
  <c r="AY19" i="1"/>
  <c r="AY21" i="1"/>
  <c r="AY23" i="1"/>
  <c r="AY25" i="1"/>
  <c r="AY27" i="1"/>
  <c r="AY29" i="1"/>
  <c r="AZ29" i="1" s="1"/>
  <c r="AY31" i="1"/>
  <c r="AY5" i="1"/>
  <c r="AY3" i="1"/>
  <c r="AW31" i="1"/>
  <c r="AV31" i="1"/>
  <c r="AU31" i="1"/>
  <c r="AW29" i="1"/>
  <c r="AV29" i="1"/>
  <c r="AU29" i="1"/>
  <c r="AW27" i="1"/>
  <c r="AV27" i="1"/>
  <c r="AU27" i="1"/>
  <c r="AV21" i="1"/>
  <c r="AU21" i="1"/>
  <c r="AU25" i="1"/>
  <c r="AW23" i="1"/>
  <c r="AV23" i="1"/>
  <c r="AU23" i="1"/>
  <c r="AW21" i="1"/>
  <c r="AW19" i="1"/>
  <c r="AV19" i="1"/>
  <c r="AU19" i="1"/>
  <c r="AW17" i="1"/>
  <c r="AV17" i="1"/>
  <c r="AU17" i="1"/>
  <c r="AW15" i="1"/>
  <c r="AV15" i="1"/>
  <c r="AU15" i="1"/>
  <c r="AW11" i="1"/>
  <c r="AV11" i="1"/>
  <c r="AU11" i="1"/>
  <c r="AW9" i="1"/>
  <c r="AV9" i="1"/>
  <c r="AU9" i="1"/>
  <c r="AW7" i="1"/>
  <c r="AV7" i="1"/>
  <c r="AU7" i="1"/>
  <c r="AW5" i="1"/>
  <c r="AV5" i="1"/>
  <c r="AU5" i="1"/>
  <c r="AW3" i="1"/>
  <c r="AV3" i="1"/>
  <c r="AU3" i="1"/>
  <c r="AU13" i="1"/>
  <c r="AV31" i="3"/>
  <c r="AU31" i="3"/>
  <c r="AW31" i="3" s="1"/>
  <c r="AT31" i="3"/>
  <c r="AS31" i="3"/>
  <c r="AR31" i="3"/>
  <c r="AX31" i="3" s="1"/>
  <c r="AV31" i="2"/>
  <c r="AU31" i="2"/>
  <c r="AT31" i="2"/>
  <c r="AS31" i="2"/>
  <c r="AR31" i="2"/>
  <c r="AX31" i="2" s="1"/>
  <c r="AZ21" i="4" l="1"/>
  <c r="BC21" i="4" s="1"/>
  <c r="BA27" i="4"/>
  <c r="BC27" i="4" s="1"/>
  <c r="AZ13" i="4"/>
  <c r="AW19" i="2"/>
  <c r="AZ25" i="1"/>
  <c r="AZ27" i="4"/>
  <c r="AW11" i="2"/>
  <c r="AZ27" i="1"/>
  <c r="AZ5" i="1"/>
  <c r="AZ7" i="1"/>
  <c r="AZ9" i="1"/>
  <c r="AZ11" i="1"/>
  <c r="AZ23" i="1"/>
  <c r="AZ25" i="4"/>
  <c r="AZ31" i="4"/>
  <c r="AZ23" i="4"/>
  <c r="BC23" i="4" s="1"/>
  <c r="BB13" i="3"/>
  <c r="AW25" i="3"/>
  <c r="AZ25" i="3" s="1"/>
  <c r="AW27" i="3"/>
  <c r="AZ27" i="3" s="1"/>
  <c r="AW13" i="3"/>
  <c r="AW9" i="2"/>
  <c r="AZ19" i="1"/>
  <c r="AZ15" i="1"/>
  <c r="AZ31" i="1"/>
  <c r="AZ21" i="1"/>
  <c r="AZ13" i="1"/>
  <c r="AW3" i="3"/>
  <c r="AZ3" i="3" s="1"/>
  <c r="AW5" i="3"/>
  <c r="AZ5" i="3" s="1"/>
  <c r="AW17" i="3"/>
  <c r="AZ17" i="3" s="1"/>
  <c r="BB17" i="3"/>
  <c r="AW29" i="3"/>
  <c r="AZ29" i="3" s="1"/>
  <c r="AZ7" i="4"/>
  <c r="BC7" i="4" s="1"/>
  <c r="AZ5" i="4"/>
  <c r="BC5" i="4" s="1"/>
  <c r="BA25" i="4"/>
  <c r="AZ17" i="4"/>
  <c r="BC17" i="4" s="1"/>
  <c r="AZ15" i="4"/>
  <c r="BC15" i="4" s="1"/>
  <c r="BA31" i="4"/>
  <c r="AZ19" i="4"/>
  <c r="BC19" i="4" s="1"/>
  <c r="AZ9" i="4"/>
  <c r="BC9" i="4" s="1"/>
  <c r="AZ11" i="4"/>
  <c r="BC11" i="4" s="1"/>
  <c r="AZ29" i="4"/>
  <c r="BC29" i="4" s="1"/>
  <c r="BA13" i="4"/>
  <c r="BC13" i="4" s="1"/>
  <c r="AZ3" i="4"/>
  <c r="BC3" i="4" s="1"/>
  <c r="BB25" i="3"/>
  <c r="AW23" i="3"/>
  <c r="AZ23" i="3" s="1"/>
  <c r="AW9" i="3"/>
  <c r="AZ9" i="3" s="1"/>
  <c r="AW19" i="3"/>
  <c r="AZ19" i="3" s="1"/>
  <c r="AW15" i="3"/>
  <c r="AZ15" i="3" s="1"/>
  <c r="AW21" i="3"/>
  <c r="AZ21" i="3" s="1"/>
  <c r="AW11" i="3"/>
  <c r="AZ11" i="3" s="1"/>
  <c r="AW17" i="2"/>
  <c r="AW29" i="2"/>
  <c r="AW27" i="2"/>
  <c r="AW3" i="2"/>
  <c r="AW15" i="2"/>
  <c r="AW5" i="2"/>
  <c r="AW21" i="2"/>
  <c r="AW25" i="2"/>
  <c r="AW7" i="2"/>
  <c r="AW23" i="2"/>
  <c r="AX29" i="2"/>
  <c r="AX27" i="2"/>
  <c r="BB27" i="2" s="1"/>
  <c r="AX23" i="2"/>
  <c r="BB23" i="2" s="1"/>
  <c r="AX21" i="2"/>
  <c r="AX13" i="2"/>
  <c r="BB13" i="2" s="1"/>
  <c r="AX17" i="2"/>
  <c r="AX11" i="2"/>
  <c r="BB11" i="2" s="1"/>
  <c r="AX7" i="2"/>
  <c r="BB7" i="2" s="1"/>
  <c r="AX5" i="2"/>
  <c r="BB5" i="2" s="1"/>
  <c r="AX9" i="2"/>
  <c r="AX25" i="2"/>
  <c r="AX15" i="2"/>
  <c r="BB15" i="2" s="1"/>
  <c r="AX19" i="2"/>
  <c r="BB19" i="2" s="1"/>
  <c r="AX3" i="2"/>
  <c r="BB3" i="2" s="1"/>
  <c r="AZ17" i="1"/>
  <c r="AZ3" i="1"/>
  <c r="BA31" i="1"/>
  <c r="BA29" i="1"/>
  <c r="BC29" i="1" s="1"/>
  <c r="BA27" i="1"/>
  <c r="BA21" i="1"/>
  <c r="BA25" i="1"/>
  <c r="BC25" i="1" s="1"/>
  <c r="BA23" i="1"/>
  <c r="BA19" i="1"/>
  <c r="BA17" i="1"/>
  <c r="BA15" i="1"/>
  <c r="BA11" i="1"/>
  <c r="BA9" i="1"/>
  <c r="BC9" i="1" s="1"/>
  <c r="BA7" i="1"/>
  <c r="BA5" i="1"/>
  <c r="BA3" i="1"/>
  <c r="BA13" i="1"/>
  <c r="BB9" i="3"/>
  <c r="BB15" i="3"/>
  <c r="BB19" i="3"/>
  <c r="AW31" i="2"/>
  <c r="AZ31" i="2" s="1"/>
  <c r="BB11" i="3"/>
  <c r="BB31" i="3"/>
  <c r="AZ31" i="3"/>
  <c r="BB31" i="2"/>
  <c r="BB3" i="3"/>
  <c r="BB23" i="3"/>
  <c r="BB7" i="3"/>
  <c r="AZ7" i="3"/>
  <c r="BB29" i="3"/>
  <c r="BB27" i="3"/>
  <c r="AZ13" i="3"/>
  <c r="AZ9" i="2" l="1"/>
  <c r="BC27" i="1"/>
  <c r="BC11" i="1"/>
  <c r="BC7" i="1"/>
  <c r="BC17" i="1"/>
  <c r="BC25" i="4"/>
  <c r="BB15" i="4" s="1"/>
  <c r="BC31" i="4"/>
  <c r="BC15" i="1"/>
  <c r="BC31" i="1"/>
  <c r="BC13" i="1"/>
  <c r="AY29" i="3"/>
  <c r="AY11" i="3"/>
  <c r="AY3" i="3"/>
  <c r="AY27" i="3"/>
  <c r="AY7" i="3"/>
  <c r="AY15" i="3"/>
  <c r="AY9" i="3"/>
  <c r="AY25" i="3"/>
  <c r="AY17" i="3"/>
  <c r="AY21" i="3"/>
  <c r="AY13" i="3"/>
  <c r="AY5" i="3"/>
  <c r="AY19" i="3"/>
  <c r="AY23" i="3"/>
  <c r="AZ17" i="2"/>
  <c r="AZ21" i="2"/>
  <c r="AZ7" i="2"/>
  <c r="AZ29" i="2"/>
  <c r="AZ27" i="2"/>
  <c r="BB17" i="2"/>
  <c r="AZ13" i="2"/>
  <c r="AZ23" i="2"/>
  <c r="AZ25" i="2"/>
  <c r="BB29" i="2"/>
  <c r="BB21" i="2"/>
  <c r="BB9" i="2"/>
  <c r="BB25" i="2"/>
  <c r="AZ19" i="2"/>
  <c r="AZ11" i="2"/>
  <c r="AZ15" i="2"/>
  <c r="AZ3" i="2"/>
  <c r="BC19" i="1"/>
  <c r="BC5" i="1"/>
  <c r="BC21" i="1"/>
  <c r="BC3" i="1"/>
  <c r="BC23" i="1"/>
  <c r="AZ5" i="2"/>
  <c r="AY31" i="3"/>
  <c r="AY31" i="2"/>
  <c r="BB7" i="4" l="1"/>
  <c r="BB5" i="4"/>
  <c r="BB3" i="4"/>
  <c r="BB23" i="4"/>
  <c r="BB11" i="4"/>
  <c r="BB25" i="4"/>
  <c r="BB17" i="4"/>
  <c r="BB29" i="4"/>
  <c r="BB21" i="4"/>
  <c r="BB31" i="4"/>
  <c r="BB19" i="4"/>
  <c r="BB27" i="4"/>
  <c r="BB9" i="4"/>
  <c r="BB13" i="4"/>
  <c r="AY13" i="2"/>
  <c r="AY29" i="2"/>
  <c r="AY11" i="2"/>
  <c r="AY15" i="2"/>
  <c r="AY3" i="2"/>
  <c r="AY17" i="2"/>
  <c r="AY19" i="2"/>
  <c r="AY5" i="2"/>
  <c r="AY21" i="2"/>
  <c r="AY7" i="2"/>
  <c r="AY23" i="2"/>
  <c r="AY9" i="2"/>
  <c r="AY25" i="2"/>
  <c r="AY27" i="2"/>
  <c r="BB5" i="1"/>
  <c r="BB25" i="1"/>
  <c r="BB31" i="1"/>
  <c r="BB9" i="1"/>
  <c r="BB15" i="1"/>
  <c r="BB3" i="1"/>
  <c r="BB29" i="1"/>
  <c r="BB23" i="1"/>
  <c r="BB27" i="1"/>
  <c r="BB11" i="1"/>
  <c r="BB13" i="1"/>
  <c r="BB7" i="1"/>
  <c r="BB19" i="1"/>
  <c r="BB21" i="1"/>
  <c r="BB17" i="1"/>
</calcChain>
</file>

<file path=xl/sharedStrings.xml><?xml version="1.0" encoding="utf-8"?>
<sst xmlns="http://schemas.openxmlformats.org/spreadsheetml/2006/main" count="1216" uniqueCount="81">
  <si>
    <t>2024年度中部支部社会人サッカーリーグ　１部　成績表</t>
  </si>
  <si>
    <t>Shimizu City FC</t>
  </si>
  <si>
    <t>ＪＲ東海静岡</t>
  </si>
  <si>
    <t>レコ０４</t>
  </si>
  <si>
    <t>BOSS</t>
  </si>
  <si>
    <t>WiLD　HEARTS</t>
  </si>
  <si>
    <t>静岡北FC</t>
  </si>
  <si>
    <t>県庁サッカークラブ</t>
  </si>
  <si>
    <t>ESPERANCA</t>
  </si>
  <si>
    <t>ポーラ弥生クラブ</t>
  </si>
  <si>
    <t>県庁キッカーズ</t>
  </si>
  <si>
    <t>静岡サンデークラブ</t>
  </si>
  <si>
    <t>FC.PARADISE</t>
  </si>
  <si>
    <t>長田F.C.</t>
  </si>
  <si>
    <t>アンフィニ</t>
  </si>
  <si>
    <t>SCクラブ</t>
  </si>
  <si>
    <t>勝数</t>
  </si>
  <si>
    <t>分数</t>
  </si>
  <si>
    <t>負数</t>
  </si>
  <si>
    <t>得点</t>
  </si>
  <si>
    <t>失点</t>
  </si>
  <si>
    <t>点差</t>
  </si>
  <si>
    <t>勝点</t>
  </si>
  <si>
    <t>順位</t>
  </si>
  <si>
    <t>作業セル</t>
  </si>
  <si>
    <t>勝点/試合数</t>
  </si>
  <si>
    <t>○</t>
  </si>
  <si>
    <t>△</t>
  </si>
  <si>
    <t>●</t>
  </si>
  <si>
    <t>□</t>
  </si>
  <si>
    <t>■</t>
  </si>
  <si>
    <t>勝点(AU)/試合数(勝数(AO)+分数(AP)+負数(AQ))</t>
  </si>
  <si>
    <t>2024年度中部支部社会人サッカーリーグ　２部A　成績表</t>
  </si>
  <si>
    <t>フォンテ静岡セグンド</t>
  </si>
  <si>
    <t>静岡クラブ</t>
  </si>
  <si>
    <t>静清信用金庫サッカー部</t>
  </si>
  <si>
    <t>ルースターズ</t>
  </si>
  <si>
    <t>L.I.N.E FC</t>
  </si>
  <si>
    <t>静岡市役所静岡</t>
  </si>
  <si>
    <t>ＪＲ東海静岡Ｂ</t>
  </si>
  <si>
    <t>西奈南FC</t>
  </si>
  <si>
    <t>Depoltista alegre</t>
  </si>
  <si>
    <t>籠上FC</t>
  </si>
  <si>
    <t>聖蹴会</t>
  </si>
  <si>
    <t>アウローラ静岡FCセカンド</t>
  </si>
  <si>
    <t>D-f.a.s FC</t>
  </si>
  <si>
    <t>三菱電機</t>
  </si>
  <si>
    <t>2024年度中部支部社会人サッカーリーグ　２部B　成績表</t>
  </si>
  <si>
    <t>高松TFC</t>
  </si>
  <si>
    <t>つつじクラブ</t>
  </si>
  <si>
    <t>Regard</t>
  </si>
  <si>
    <t>vittoria</t>
  </si>
  <si>
    <t>INFINITTE</t>
  </si>
  <si>
    <t>アウローラ静岡FC</t>
  </si>
  <si>
    <t>SFC</t>
  </si>
  <si>
    <t>FCボンベーロ</t>
  </si>
  <si>
    <t>南部FC</t>
  </si>
  <si>
    <t>オーバーラップ</t>
  </si>
  <si>
    <t>のだやFC</t>
  </si>
  <si>
    <t>LCR</t>
  </si>
  <si>
    <t>みやひでFC</t>
  </si>
  <si>
    <t>2024年度中部支部社会人サッカーリーグ　３部　成績表</t>
  </si>
  <si>
    <t>CSペルナ</t>
  </si>
  <si>
    <t>EARLY RETIRE</t>
  </si>
  <si>
    <t>城南クラブ</t>
  </si>
  <si>
    <t>横内プリメイロ</t>
  </si>
  <si>
    <t>チョンリマ</t>
  </si>
  <si>
    <t>トヨタL&amp;F静岡セカンド</t>
  </si>
  <si>
    <t>ゲットナンバーズ</t>
  </si>
  <si>
    <t>BITOH.FC</t>
  </si>
  <si>
    <t>駒形FC</t>
  </si>
  <si>
    <t>FCエネーロ</t>
  </si>
  <si>
    <t>シューターズFC</t>
  </si>
  <si>
    <t>OZAX</t>
  </si>
  <si>
    <t>大谷FC OB</t>
  </si>
  <si>
    <t>沓谷FC</t>
  </si>
  <si>
    <t>もりしたFC</t>
  </si>
  <si>
    <t>トヨタL＆F静岡セカンド</t>
  </si>
  <si>
    <t>-</t>
    <phoneticPr fontId="1"/>
  </si>
  <si>
    <t>Deportista alegre</t>
    <phoneticPr fontId="1"/>
  </si>
  <si>
    <t>Deportista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</si>
</sst>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);[Red]\(0.00\)"/>
    <numFmt numFmtId="178" formatCode="[$-411]m&quot;月&quot;d&quot;日&quot;"/>
    <numFmt numFmtId="179" formatCode="0.00_ "/>
  </numFmts>
  <fonts count="15">
    <font>
      <sz val="10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name val="ＭＳ Ｐ明朝"/>
      <family val="1"/>
      <charset val="128"/>
    </font>
    <font>
      <b/>
      <sz val="12"/>
      <color rgb="FFDDDDDD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rgb="FFDDDDDD"/>
      <name val="ＭＳ Ｐ明朝"/>
      <family val="1"/>
      <charset val="128"/>
    </font>
    <font>
      <sz val="10"/>
      <color rgb="FFDDDDDD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rgb="FFEEEEEE"/>
      <name val="ＭＳ Ｐ明朝"/>
      <family val="1"/>
      <charset val="128"/>
    </font>
    <font>
      <sz val="12"/>
      <name val="AR P明朝体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/>
    <xf numFmtId="0" fontId="6" fillId="0" borderId="0" xfId="0" applyFont="1" applyAlignment="1">
      <alignment horizontal="center" vertical="center"/>
    </xf>
    <xf numFmtId="0" fontId="10" fillId="0" borderId="0" xfId="0" applyFont="1"/>
    <xf numFmtId="176" fontId="6" fillId="2" borderId="4" xfId="0" quotePrefix="1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textRotation="255" wrapText="1"/>
    </xf>
    <xf numFmtId="0" fontId="6" fillId="0" borderId="8" xfId="0" applyFont="1" applyBorder="1" applyAlignment="1">
      <alignment vertical="center" textRotation="255" wrapText="1"/>
    </xf>
    <xf numFmtId="176" fontId="6" fillId="2" borderId="11" xfId="0" applyNumberFormat="1" applyFont="1" applyFill="1" applyBorder="1" applyAlignment="1">
      <alignment horizontal="center" vertical="center" shrinkToFit="1"/>
    </xf>
    <xf numFmtId="176" fontId="6" fillId="2" borderId="12" xfId="0" quotePrefix="1" applyNumberFormat="1" applyFont="1" applyFill="1" applyBorder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vertical="center" textRotation="255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textRotation="255" shrinkToFit="1"/>
    </xf>
    <xf numFmtId="0" fontId="9" fillId="0" borderId="0" xfId="0" applyFont="1"/>
    <xf numFmtId="0" fontId="9" fillId="0" borderId="0" xfId="0" applyFont="1" applyAlignment="1">
      <alignment horizontal="center" vertical="distributed" textRotation="255" wrapText="1" shrinkToFit="1"/>
    </xf>
    <xf numFmtId="176" fontId="9" fillId="2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0" xfId="0" applyFont="1"/>
    <xf numFmtId="176" fontId="6" fillId="2" borderId="18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13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15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right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 readingOrder="1"/>
    </xf>
    <xf numFmtId="0" fontId="7" fillId="0" borderId="7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 readingOrder="1"/>
    </xf>
    <xf numFmtId="0" fontId="7" fillId="0" borderId="7" xfId="0" applyFont="1" applyBorder="1" applyAlignment="1">
      <alignment horizontal="center" vertical="center" textRotation="255" shrinkToFit="1" readingOrder="1"/>
    </xf>
    <xf numFmtId="0" fontId="6" fillId="0" borderId="14" xfId="0" applyFont="1" applyBorder="1" applyAlignment="1">
      <alignment horizontal="center" vertical="center" textRotation="255" shrinkToFit="1" readingOrder="1"/>
    </xf>
    <xf numFmtId="176" fontId="9" fillId="0" borderId="0" xfId="0" applyNumberFormat="1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76" fontId="9" fillId="2" borderId="0" xfId="0" applyNumberFormat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6" fontId="6" fillId="2" borderId="17" xfId="0" applyNumberFormat="1" applyFont="1" applyFill="1" applyBorder="1" applyAlignment="1">
      <alignment horizontal="center" vertical="center" shrinkToFit="1"/>
    </xf>
    <xf numFmtId="176" fontId="14" fillId="0" borderId="25" xfId="0" applyNumberFormat="1" applyFont="1" applyBorder="1" applyAlignment="1">
      <alignment horizontal="right" vertical="center" shrinkToFit="1"/>
    </xf>
    <xf numFmtId="179" fontId="9" fillId="0" borderId="0" xfId="0" applyNumberFormat="1" applyFont="1" applyAlignment="1">
      <alignment horizontal="center" vertical="center"/>
    </xf>
    <xf numFmtId="176" fontId="14" fillId="0" borderId="21" xfId="0" applyNumberFormat="1" applyFont="1" applyBorder="1" applyAlignment="1">
      <alignment horizontal="right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textRotation="255" shrinkToFit="1"/>
    </xf>
    <xf numFmtId="176" fontId="6" fillId="2" borderId="27" xfId="0" applyNumberFormat="1" applyFont="1" applyFill="1" applyBorder="1" applyAlignment="1">
      <alignment horizontal="center" vertical="center" shrinkToFit="1"/>
    </xf>
    <xf numFmtId="176" fontId="6" fillId="2" borderId="28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10080</xdr:colOff>
      <xdr:row>2</xdr:row>
      <xdr:rowOff>19440</xdr:rowOff>
    </xdr:from>
    <xdr:to>
      <xdr:col>45</xdr:col>
      <xdr:colOff>97980</xdr:colOff>
      <xdr:row>31</xdr:row>
      <xdr:rowOff>134700</xdr:rowOff>
    </xdr:to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6600" y="1522440"/>
          <a:ext cx="5823360" cy="500688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3060</xdr:colOff>
      <xdr:row>2</xdr:row>
      <xdr:rowOff>15630</xdr:rowOff>
    </xdr:from>
    <xdr:to>
      <xdr:col>43</xdr:col>
      <xdr:colOff>0</xdr:colOff>
      <xdr:row>30</xdr:row>
      <xdr:rowOff>0</xdr:rowOff>
    </xdr:to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22235" y="1520580"/>
          <a:ext cx="5597640" cy="478497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1017914</xdr:colOff>
      <xdr:row>1</xdr:row>
      <xdr:rowOff>1136414</xdr:rowOff>
    </xdr:from>
    <xdr:to>
      <xdr:col>43</xdr:col>
      <xdr:colOff>17144</xdr:colOff>
      <xdr:row>30</xdr:row>
      <xdr:rowOff>3809</xdr:rowOff>
    </xdr:to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7914" y="1498364"/>
          <a:ext cx="5611485" cy="4807185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3060</xdr:colOff>
      <xdr:row>2</xdr:row>
      <xdr:rowOff>15630</xdr:rowOff>
    </xdr:from>
    <xdr:to>
      <xdr:col>46</xdr:col>
      <xdr:colOff>0</xdr:colOff>
      <xdr:row>32</xdr:row>
      <xdr:rowOff>0</xdr:rowOff>
    </xdr:to>
    <xdr:sp macro="" textlink="">
      <xdr:nv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22235" y="1520580"/>
          <a:ext cx="5997690" cy="512787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6"/>
  <sheetViews>
    <sheetView tabSelected="1" zoomScaleNormal="100" workbookViewId="0">
      <selection activeCell="A2" sqref="A2"/>
    </sheetView>
  </sheetViews>
  <sheetFormatPr defaultColWidth="11.5546875" defaultRowHeight="12"/>
  <cols>
    <col min="1" max="1" width="14.88671875" style="2" customWidth="1"/>
    <col min="2" max="46" width="1.88671875" style="2" customWidth="1"/>
    <col min="47" max="52" width="4" style="2" customWidth="1"/>
    <col min="53" max="54" width="3.88671875" style="2" customWidth="1"/>
    <col min="55" max="56" width="0.6640625" style="11" customWidth="1"/>
    <col min="57" max="57" width="0.6640625" style="2" customWidth="1"/>
    <col min="58" max="59" width="8.88671875" style="2" customWidth="1"/>
    <col min="60" max="16384" width="11.5546875" style="2"/>
  </cols>
  <sheetData>
    <row r="1" spans="1:56 16382:16383" ht="28.35" customHeight="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1"/>
      <c r="BD1" s="1"/>
    </row>
    <row r="2" spans="1:56 16382:16383" ht="90" customHeight="1">
      <c r="A2" s="13"/>
      <c r="B2" s="66" t="s">
        <v>1</v>
      </c>
      <c r="C2" s="66"/>
      <c r="D2" s="66"/>
      <c r="E2" s="67" t="s">
        <v>2</v>
      </c>
      <c r="F2" s="67"/>
      <c r="G2" s="67"/>
      <c r="H2" s="67" t="s">
        <v>3</v>
      </c>
      <c r="I2" s="67"/>
      <c r="J2" s="67"/>
      <c r="K2" s="67" t="s">
        <v>4</v>
      </c>
      <c r="L2" s="67"/>
      <c r="M2" s="67"/>
      <c r="N2" s="67" t="s">
        <v>5</v>
      </c>
      <c r="O2" s="67"/>
      <c r="P2" s="67"/>
      <c r="Q2" s="67" t="s">
        <v>6</v>
      </c>
      <c r="R2" s="67"/>
      <c r="S2" s="67"/>
      <c r="T2" s="68" t="s">
        <v>7</v>
      </c>
      <c r="U2" s="68"/>
      <c r="V2" s="68"/>
      <c r="W2" s="67" t="s">
        <v>8</v>
      </c>
      <c r="X2" s="67"/>
      <c r="Y2" s="67"/>
      <c r="Z2" s="69" t="s">
        <v>9</v>
      </c>
      <c r="AA2" s="69"/>
      <c r="AB2" s="69"/>
      <c r="AC2" s="67" t="s">
        <v>10</v>
      </c>
      <c r="AD2" s="67"/>
      <c r="AE2" s="67"/>
      <c r="AF2" s="70" t="s">
        <v>11</v>
      </c>
      <c r="AG2" s="70"/>
      <c r="AH2" s="70"/>
      <c r="AI2" s="67" t="s">
        <v>12</v>
      </c>
      <c r="AJ2" s="67"/>
      <c r="AK2" s="67"/>
      <c r="AL2" s="67" t="s">
        <v>13</v>
      </c>
      <c r="AM2" s="67"/>
      <c r="AN2" s="67"/>
      <c r="AO2" s="67" t="s">
        <v>14</v>
      </c>
      <c r="AP2" s="67"/>
      <c r="AQ2" s="67"/>
      <c r="AR2" s="67" t="s">
        <v>15</v>
      </c>
      <c r="AS2" s="67"/>
      <c r="AT2" s="71"/>
      <c r="AU2" s="20" t="s">
        <v>16</v>
      </c>
      <c r="AV2" s="14" t="s">
        <v>17</v>
      </c>
      <c r="AW2" s="14" t="s">
        <v>18</v>
      </c>
      <c r="AX2" s="14" t="s">
        <v>19</v>
      </c>
      <c r="AY2" s="14" t="s">
        <v>20</v>
      </c>
      <c r="AZ2" s="14" t="s">
        <v>21</v>
      </c>
      <c r="BA2" s="14" t="s">
        <v>22</v>
      </c>
      <c r="BB2" s="15" t="s">
        <v>23</v>
      </c>
      <c r="BC2" s="3" t="s">
        <v>24</v>
      </c>
      <c r="BD2" s="4"/>
    </row>
    <row r="3" spans="1:56 16382:16383" s="5" customFormat="1" ht="13.2" customHeight="1">
      <c r="A3" s="63" t="s">
        <v>1</v>
      </c>
      <c r="B3" s="43"/>
      <c r="C3" s="43"/>
      <c r="D3" s="43"/>
      <c r="E3" s="58"/>
      <c r="F3" s="58"/>
      <c r="G3" s="58"/>
      <c r="H3" s="58"/>
      <c r="I3" s="58"/>
      <c r="J3" s="58"/>
      <c r="K3" s="42"/>
      <c r="L3" s="42"/>
      <c r="M3" s="42"/>
      <c r="N3" s="42"/>
      <c r="O3" s="42"/>
      <c r="P3" s="42"/>
      <c r="Q3" s="43"/>
      <c r="R3" s="43"/>
      <c r="S3" s="43"/>
      <c r="T3" s="42"/>
      <c r="U3" s="42"/>
      <c r="V3" s="42"/>
      <c r="W3" s="43"/>
      <c r="X3" s="43"/>
      <c r="Y3" s="43"/>
      <c r="Z3" s="42"/>
      <c r="AA3" s="42"/>
      <c r="AB3" s="42"/>
      <c r="AC3" s="33" t="s">
        <v>26</v>
      </c>
      <c r="AD3" s="34"/>
      <c r="AE3" s="35"/>
      <c r="AF3" s="33" t="s">
        <v>27</v>
      </c>
      <c r="AG3" s="34"/>
      <c r="AH3" s="35"/>
      <c r="AI3" s="33" t="s">
        <v>26</v>
      </c>
      <c r="AJ3" s="34"/>
      <c r="AK3" s="35"/>
      <c r="AL3" s="33" t="s">
        <v>26</v>
      </c>
      <c r="AM3" s="34"/>
      <c r="AN3" s="35"/>
      <c r="AO3" s="33" t="s">
        <v>26</v>
      </c>
      <c r="AP3" s="34"/>
      <c r="AQ3" s="35"/>
      <c r="AR3" s="33"/>
      <c r="AS3" s="34"/>
      <c r="AT3" s="35"/>
      <c r="AU3" s="59">
        <f>COUNTIF(B3:AT3,B34) + COUNTIF(B3:AT3,K34)</f>
        <v>4</v>
      </c>
      <c r="AV3" s="36">
        <f>COUNTIF(B3:AT3,E34)</f>
        <v>1</v>
      </c>
      <c r="AW3" s="38">
        <f>COUNTIF(B3:AT3,H34) + COUNTIF(B3:AT3,N34)</f>
        <v>0</v>
      </c>
      <c r="AX3" s="40">
        <f>B4+E4+H4+K4+N4+Q4+T4+W4+Z4+AC4+AF4+AI4+AL4+AO4+AR4</f>
        <v>14</v>
      </c>
      <c r="AY3" s="40">
        <f>G4+J4+M4+P4+S4+V4+Y4+AB4+AE4+AH4+AK4+AN4+AQ4+AT4</f>
        <v>3</v>
      </c>
      <c r="AZ3" s="47">
        <f>AX3-AY3</f>
        <v>11</v>
      </c>
      <c r="BA3" s="36">
        <f>AU3*3+AV3*1</f>
        <v>13</v>
      </c>
      <c r="BB3" s="49">
        <f>RANK(BC3,$BC$3:$BC$31)</f>
        <v>4</v>
      </c>
      <c r="BC3" s="51">
        <f>BA3*10000+AZ3*100+AX3</f>
        <v>131114</v>
      </c>
      <c r="BD3" s="4"/>
      <c r="XFB3" s="2"/>
      <c r="XFC3" s="2"/>
    </row>
    <row r="4" spans="1:56 16382:16383" ht="13.2" customHeight="1">
      <c r="A4" s="63"/>
      <c r="B4" s="6"/>
      <c r="C4" s="7"/>
      <c r="D4" s="8"/>
      <c r="E4" s="6"/>
      <c r="F4" s="12" t="s">
        <v>78</v>
      </c>
      <c r="G4" s="8"/>
      <c r="H4" s="6"/>
      <c r="I4" s="12" t="s">
        <v>78</v>
      </c>
      <c r="J4" s="8"/>
      <c r="K4" s="6"/>
      <c r="L4" s="12" t="s">
        <v>78</v>
      </c>
      <c r="M4" s="8"/>
      <c r="N4" s="6"/>
      <c r="O4" s="12" t="s">
        <v>78</v>
      </c>
      <c r="P4" s="8"/>
      <c r="Q4" s="6"/>
      <c r="R4" s="12" t="s">
        <v>78</v>
      </c>
      <c r="S4" s="8"/>
      <c r="T4" s="6"/>
      <c r="U4" s="12" t="s">
        <v>78</v>
      </c>
      <c r="V4" s="8"/>
      <c r="W4" s="6"/>
      <c r="X4" s="12" t="s">
        <v>78</v>
      </c>
      <c r="Y4" s="8"/>
      <c r="Z4" s="6"/>
      <c r="AA4" s="12" t="s">
        <v>78</v>
      </c>
      <c r="AB4" s="8"/>
      <c r="AC4" s="6">
        <v>4</v>
      </c>
      <c r="AD4" s="12" t="s">
        <v>78</v>
      </c>
      <c r="AE4" s="8">
        <v>0</v>
      </c>
      <c r="AF4" s="6">
        <v>2</v>
      </c>
      <c r="AG4" s="12" t="s">
        <v>78</v>
      </c>
      <c r="AH4" s="7">
        <v>2</v>
      </c>
      <c r="AI4" s="6">
        <v>2</v>
      </c>
      <c r="AJ4" s="12" t="s">
        <v>78</v>
      </c>
      <c r="AK4" s="8">
        <v>0</v>
      </c>
      <c r="AL4" s="6">
        <v>3</v>
      </c>
      <c r="AM4" s="12" t="s">
        <v>78</v>
      </c>
      <c r="AN4" s="8">
        <v>1</v>
      </c>
      <c r="AO4" s="6">
        <v>3</v>
      </c>
      <c r="AP4" s="12" t="s">
        <v>78</v>
      </c>
      <c r="AQ4" s="8">
        <v>0</v>
      </c>
      <c r="AR4" s="6"/>
      <c r="AS4" s="12" t="s">
        <v>78</v>
      </c>
      <c r="AT4" s="8"/>
      <c r="AU4" s="60"/>
      <c r="AV4" s="61"/>
      <c r="AW4" s="62"/>
      <c r="AX4" s="52"/>
      <c r="AY4" s="52"/>
      <c r="AZ4" s="53"/>
      <c r="BA4" s="61"/>
      <c r="BB4" s="54"/>
      <c r="BC4" s="51"/>
      <c r="BD4" s="4"/>
    </row>
    <row r="5" spans="1:56 16382:16383" ht="13.35" customHeight="1">
      <c r="A5" s="6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33" t="s">
        <v>28</v>
      </c>
      <c r="AA5" s="34"/>
      <c r="AB5" s="35"/>
      <c r="AC5" s="33" t="s">
        <v>29</v>
      </c>
      <c r="AD5" s="34"/>
      <c r="AE5" s="35"/>
      <c r="AF5" s="33" t="s">
        <v>26</v>
      </c>
      <c r="AG5" s="34"/>
      <c r="AH5" s="35"/>
      <c r="AI5" s="33" t="s">
        <v>26</v>
      </c>
      <c r="AJ5" s="34"/>
      <c r="AK5" s="35"/>
      <c r="AL5" s="33" t="s">
        <v>28</v>
      </c>
      <c r="AM5" s="34"/>
      <c r="AN5" s="35"/>
      <c r="AO5" s="43"/>
      <c r="AP5" s="43"/>
      <c r="AQ5" s="43"/>
      <c r="AR5" s="43"/>
      <c r="AS5" s="43"/>
      <c r="AT5" s="44"/>
      <c r="AU5" s="59">
        <f>COUNTIF(B5:AT5,B34) + COUNTIF(B5:AT5,K34)</f>
        <v>3</v>
      </c>
      <c r="AV5" s="36">
        <f>COUNTIF(B5:AT5,E34)</f>
        <v>0</v>
      </c>
      <c r="AW5" s="38">
        <f>COUNTIF(B5:AT5,H34) + COUNTIF(B5:AT5,N34)</f>
        <v>2</v>
      </c>
      <c r="AX5" s="40">
        <f>B6+E6+H6+K6+N6+Q6+T6+W6+Z6+AC6+AF6+AI6+AL6+AO6+AR6</f>
        <v>9</v>
      </c>
      <c r="AY5" s="40">
        <f>D6+G6+J6+M6+P6+S6+V6+Y6+AB6+AE6+AH6+AK6+AN6+AQ6+AT6</f>
        <v>7</v>
      </c>
      <c r="AZ5" s="47">
        <f t="shared" ref="AZ5" si="0">AX5-AY5</f>
        <v>2</v>
      </c>
      <c r="BA5" s="36">
        <f t="shared" ref="BA5" si="1">AU5*3+AV5*1</f>
        <v>9</v>
      </c>
      <c r="BB5" s="49">
        <f t="shared" ref="BB5" si="2">RANK(BC5,$BC$3:$BC$31)</f>
        <v>6</v>
      </c>
      <c r="BC5" s="51">
        <f>BA5*10000+AZ5*100+AX5</f>
        <v>90209</v>
      </c>
      <c r="BD5" s="4"/>
    </row>
    <row r="6" spans="1:56 16382:16383" ht="13.2" customHeight="1">
      <c r="A6" s="63"/>
      <c r="B6" s="6"/>
      <c r="C6" s="12" t="s">
        <v>78</v>
      </c>
      <c r="D6" s="8"/>
      <c r="E6" s="6"/>
      <c r="F6" s="7"/>
      <c r="G6" s="8"/>
      <c r="H6" s="6"/>
      <c r="I6" s="12" t="s">
        <v>78</v>
      </c>
      <c r="J6" s="8"/>
      <c r="K6" s="6"/>
      <c r="L6" s="12" t="s">
        <v>78</v>
      </c>
      <c r="M6" s="8"/>
      <c r="N6" s="6"/>
      <c r="O6" s="12" t="s">
        <v>78</v>
      </c>
      <c r="P6" s="8"/>
      <c r="Q6" s="6"/>
      <c r="R6" s="12" t="s">
        <v>78</v>
      </c>
      <c r="S6" s="8"/>
      <c r="T6" s="6"/>
      <c r="U6" s="12" t="s">
        <v>78</v>
      </c>
      <c r="V6" s="8"/>
      <c r="W6" s="6"/>
      <c r="X6" s="12" t="s">
        <v>78</v>
      </c>
      <c r="Y6" s="8"/>
      <c r="Z6" s="6">
        <v>1</v>
      </c>
      <c r="AA6" s="12" t="s">
        <v>78</v>
      </c>
      <c r="AB6" s="8">
        <v>5</v>
      </c>
      <c r="AC6" s="6">
        <v>3</v>
      </c>
      <c r="AD6" s="12" t="s">
        <v>78</v>
      </c>
      <c r="AE6" s="8">
        <v>0</v>
      </c>
      <c r="AF6" s="6">
        <v>3</v>
      </c>
      <c r="AG6" s="12" t="s">
        <v>78</v>
      </c>
      <c r="AH6" s="8">
        <v>0</v>
      </c>
      <c r="AI6" s="6">
        <v>2</v>
      </c>
      <c r="AJ6" s="12" t="s">
        <v>78</v>
      </c>
      <c r="AK6" s="8">
        <v>0</v>
      </c>
      <c r="AL6" s="6">
        <v>0</v>
      </c>
      <c r="AM6" s="12" t="s">
        <v>78</v>
      </c>
      <c r="AN6" s="8">
        <v>2</v>
      </c>
      <c r="AO6" s="6"/>
      <c r="AP6" s="12" t="s">
        <v>78</v>
      </c>
      <c r="AQ6" s="8"/>
      <c r="AR6" s="6"/>
      <c r="AS6" s="12" t="s">
        <v>78</v>
      </c>
      <c r="AT6" s="7"/>
      <c r="AU6" s="60"/>
      <c r="AV6" s="61"/>
      <c r="AW6" s="62"/>
      <c r="AX6" s="52"/>
      <c r="AY6" s="52"/>
      <c r="AZ6" s="53"/>
      <c r="BA6" s="61"/>
      <c r="BB6" s="54"/>
      <c r="BC6" s="51"/>
      <c r="BD6" s="4"/>
    </row>
    <row r="7" spans="1:56 16382:16383" ht="13.2" customHeight="1">
      <c r="A7" s="6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8"/>
      <c r="R7" s="58"/>
      <c r="S7" s="58"/>
      <c r="T7" s="58"/>
      <c r="U7" s="58"/>
      <c r="V7" s="58"/>
      <c r="W7" s="33" t="s">
        <v>26</v>
      </c>
      <c r="X7" s="34"/>
      <c r="Y7" s="35"/>
      <c r="Z7" s="33" t="s">
        <v>26</v>
      </c>
      <c r="AA7" s="34"/>
      <c r="AB7" s="35"/>
      <c r="AC7" s="33" t="s">
        <v>29</v>
      </c>
      <c r="AD7" s="34"/>
      <c r="AE7" s="35"/>
      <c r="AF7" s="33" t="s">
        <v>26</v>
      </c>
      <c r="AG7" s="34"/>
      <c r="AH7" s="35"/>
      <c r="AI7" s="33" t="s">
        <v>26</v>
      </c>
      <c r="AJ7" s="34"/>
      <c r="AK7" s="35"/>
      <c r="AL7" s="43"/>
      <c r="AM7" s="43"/>
      <c r="AN7" s="43"/>
      <c r="AO7" s="43"/>
      <c r="AP7" s="43"/>
      <c r="AQ7" s="43"/>
      <c r="AR7" s="43"/>
      <c r="AS7" s="43"/>
      <c r="AT7" s="44"/>
      <c r="AU7" s="59">
        <f>COUNTIF(B7:AT7,B34) + COUNTIF(B7:AT7,K34)</f>
        <v>5</v>
      </c>
      <c r="AV7" s="36">
        <f>COUNTIF(B7:AT7,E34)</f>
        <v>0</v>
      </c>
      <c r="AW7" s="38">
        <f>COUNTIF(B7:AT7,H34) + COUNTIF(B7:AT7,N34)</f>
        <v>0</v>
      </c>
      <c r="AX7" s="40">
        <f>B8+E8+H8+K8+N8+Q8+T8+W8+Z8+AC8+AF8+AI8+AL8+AO8+AR8</f>
        <v>15</v>
      </c>
      <c r="AY7" s="40">
        <f t="shared" ref="AY7" si="3">D8+G8+J8+M8+P8+S8+V8+Y8+AB8+AE8+AH8+AK8+AN8+AQ8+AT8</f>
        <v>3</v>
      </c>
      <c r="AZ7" s="47">
        <f t="shared" ref="AZ7" si="4">AX7-AY7</f>
        <v>12</v>
      </c>
      <c r="BA7" s="36">
        <f t="shared" ref="BA7" si="5">AU7*3+AV7*1</f>
        <v>15</v>
      </c>
      <c r="BB7" s="49">
        <f t="shared" ref="BB7" si="6">RANK(BC7,$BC$3:$BC$31)</f>
        <v>2</v>
      </c>
      <c r="BC7" s="51">
        <f>BA7*10000+AZ7*100+AX7</f>
        <v>151215</v>
      </c>
      <c r="BD7" s="51"/>
    </row>
    <row r="8" spans="1:56 16382:16383" ht="13.2" customHeight="1">
      <c r="A8" s="63"/>
      <c r="B8" s="6"/>
      <c r="C8" s="12" t="s">
        <v>78</v>
      </c>
      <c r="D8" s="8"/>
      <c r="E8" s="6"/>
      <c r="F8" s="12" t="s">
        <v>78</v>
      </c>
      <c r="G8" s="8"/>
      <c r="H8" s="6"/>
      <c r="I8" s="7"/>
      <c r="J8" s="8"/>
      <c r="K8" s="6"/>
      <c r="L8" s="12" t="s">
        <v>78</v>
      </c>
      <c r="M8" s="8"/>
      <c r="N8" s="6"/>
      <c r="O8" s="12" t="s">
        <v>78</v>
      </c>
      <c r="P8" s="8"/>
      <c r="Q8" s="6"/>
      <c r="R8" s="12" t="s">
        <v>78</v>
      </c>
      <c r="S8" s="8"/>
      <c r="T8" s="6"/>
      <c r="U8" s="12" t="s">
        <v>78</v>
      </c>
      <c r="V8" s="8"/>
      <c r="W8" s="6">
        <v>3</v>
      </c>
      <c r="X8" s="12" t="s">
        <v>78</v>
      </c>
      <c r="Y8" s="8">
        <v>2</v>
      </c>
      <c r="Z8" s="6">
        <v>4</v>
      </c>
      <c r="AA8" s="12" t="s">
        <v>78</v>
      </c>
      <c r="AB8" s="8">
        <v>1</v>
      </c>
      <c r="AC8" s="6">
        <v>3</v>
      </c>
      <c r="AD8" s="12" t="s">
        <v>78</v>
      </c>
      <c r="AE8" s="8">
        <v>0</v>
      </c>
      <c r="AF8" s="6">
        <v>4</v>
      </c>
      <c r="AG8" s="12" t="s">
        <v>78</v>
      </c>
      <c r="AH8" s="8">
        <v>0</v>
      </c>
      <c r="AI8" s="6">
        <v>1</v>
      </c>
      <c r="AJ8" s="12" t="s">
        <v>78</v>
      </c>
      <c r="AK8" s="8">
        <v>0</v>
      </c>
      <c r="AL8" s="6"/>
      <c r="AM8" s="12" t="s">
        <v>78</v>
      </c>
      <c r="AN8" s="8"/>
      <c r="AO8" s="6"/>
      <c r="AP8" s="12" t="s">
        <v>78</v>
      </c>
      <c r="AQ8" s="8"/>
      <c r="AR8" s="6"/>
      <c r="AS8" s="12" t="s">
        <v>78</v>
      </c>
      <c r="AT8" s="7"/>
      <c r="AU8" s="60"/>
      <c r="AV8" s="61"/>
      <c r="AW8" s="62"/>
      <c r="AX8" s="52"/>
      <c r="AY8" s="52"/>
      <c r="AZ8" s="53"/>
      <c r="BA8" s="61"/>
      <c r="BB8" s="54"/>
      <c r="BC8" s="51"/>
      <c r="BD8" s="51"/>
    </row>
    <row r="9" spans="1:56 16382:16383" ht="13.2" customHeight="1">
      <c r="A9" s="6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2"/>
      <c r="R9" s="42"/>
      <c r="S9" s="42"/>
      <c r="T9" s="42"/>
      <c r="U9" s="42"/>
      <c r="V9" s="42"/>
      <c r="W9" s="33" t="s">
        <v>26</v>
      </c>
      <c r="X9" s="34"/>
      <c r="Y9" s="35"/>
      <c r="Z9" s="33" t="s">
        <v>26</v>
      </c>
      <c r="AA9" s="34"/>
      <c r="AB9" s="35"/>
      <c r="AC9" s="33" t="s">
        <v>26</v>
      </c>
      <c r="AD9" s="34"/>
      <c r="AE9" s="35"/>
      <c r="AF9" s="33" t="s">
        <v>26</v>
      </c>
      <c r="AG9" s="34"/>
      <c r="AH9" s="35"/>
      <c r="AI9" s="42"/>
      <c r="AJ9" s="42"/>
      <c r="AK9" s="42"/>
      <c r="AL9" s="43"/>
      <c r="AM9" s="43"/>
      <c r="AN9" s="43"/>
      <c r="AO9" s="43"/>
      <c r="AP9" s="43"/>
      <c r="AQ9" s="43"/>
      <c r="AR9" s="33" t="s">
        <v>26</v>
      </c>
      <c r="AS9" s="34"/>
      <c r="AT9" s="35"/>
      <c r="AU9" s="59">
        <f>COUNTIF(B9:AT9,B34) + COUNTIF(B9:AT9,K34)</f>
        <v>5</v>
      </c>
      <c r="AV9" s="36">
        <f>COUNTIF(B9:AT9,E34)</f>
        <v>0</v>
      </c>
      <c r="AW9" s="38">
        <f>COUNTIF(B9:AT9,H34) + COUNTIF(B9:AT9,N34)</f>
        <v>0</v>
      </c>
      <c r="AX9" s="40">
        <f>B10+E10+H10+K10+N10+Q10+T10+W10+Z10+AC10+AF10+AI10+AL10+AO10+AR10</f>
        <v>20</v>
      </c>
      <c r="AY9" s="40">
        <f t="shared" ref="AY9" si="7">D10+G10+J10+M10+P10+S10+V10+Y10+AB10+AE10+AH10+AK10+AN10+AQ10+AT10</f>
        <v>3</v>
      </c>
      <c r="AZ9" s="47">
        <f t="shared" ref="AZ9" si="8">AX9-AY9</f>
        <v>17</v>
      </c>
      <c r="BA9" s="36">
        <f t="shared" ref="BA9" si="9">AU9*3+AV9*1</f>
        <v>15</v>
      </c>
      <c r="BB9" s="49">
        <f t="shared" ref="BB9" si="10">RANK(BC9,$BC$3:$BC$31)</f>
        <v>1</v>
      </c>
      <c r="BC9" s="51">
        <f>BA9*10000+AZ9*100+AX9</f>
        <v>151720</v>
      </c>
      <c r="BD9" s="4"/>
    </row>
    <row r="10" spans="1:56 16382:16383" ht="13.2" customHeight="1">
      <c r="A10" s="63"/>
      <c r="B10" s="6"/>
      <c r="C10" s="12" t="s">
        <v>78</v>
      </c>
      <c r="D10" s="8"/>
      <c r="E10" s="6"/>
      <c r="F10" s="12" t="s">
        <v>78</v>
      </c>
      <c r="G10" s="8"/>
      <c r="H10" s="6"/>
      <c r="I10" s="12" t="s">
        <v>78</v>
      </c>
      <c r="J10" s="8"/>
      <c r="K10" s="6"/>
      <c r="L10" s="7"/>
      <c r="M10" s="8"/>
      <c r="N10" s="6"/>
      <c r="O10" s="12" t="s">
        <v>78</v>
      </c>
      <c r="P10" s="8"/>
      <c r="Q10" s="6"/>
      <c r="R10" s="12" t="s">
        <v>78</v>
      </c>
      <c r="S10" s="8"/>
      <c r="T10" s="6"/>
      <c r="U10" s="12" t="s">
        <v>78</v>
      </c>
      <c r="V10" s="8"/>
      <c r="W10" s="6">
        <v>3</v>
      </c>
      <c r="X10" s="12" t="s">
        <v>78</v>
      </c>
      <c r="Y10" s="8">
        <v>1</v>
      </c>
      <c r="Z10" s="6">
        <v>5</v>
      </c>
      <c r="AA10" s="12" t="s">
        <v>78</v>
      </c>
      <c r="AB10" s="8">
        <v>0</v>
      </c>
      <c r="AC10" s="6">
        <v>5</v>
      </c>
      <c r="AD10" s="12" t="s">
        <v>78</v>
      </c>
      <c r="AE10" s="8">
        <v>0</v>
      </c>
      <c r="AF10" s="6">
        <v>4</v>
      </c>
      <c r="AG10" s="12" t="s">
        <v>78</v>
      </c>
      <c r="AH10" s="8">
        <v>0</v>
      </c>
      <c r="AI10" s="6"/>
      <c r="AJ10" s="12" t="s">
        <v>78</v>
      </c>
      <c r="AK10" s="8"/>
      <c r="AL10" s="6"/>
      <c r="AM10" s="12" t="s">
        <v>78</v>
      </c>
      <c r="AN10" s="8"/>
      <c r="AO10" s="6"/>
      <c r="AP10" s="12" t="s">
        <v>78</v>
      </c>
      <c r="AQ10" s="8"/>
      <c r="AR10" s="6">
        <v>3</v>
      </c>
      <c r="AS10" s="12" t="s">
        <v>78</v>
      </c>
      <c r="AT10" s="8">
        <v>2</v>
      </c>
      <c r="AU10" s="60"/>
      <c r="AV10" s="61"/>
      <c r="AW10" s="62"/>
      <c r="AX10" s="52"/>
      <c r="AY10" s="52"/>
      <c r="AZ10" s="53"/>
      <c r="BA10" s="61"/>
      <c r="BB10" s="54"/>
      <c r="BC10" s="51"/>
      <c r="BD10" s="4"/>
    </row>
    <row r="11" spans="1:56 16382:16383" ht="13.2" customHeight="1">
      <c r="A11" s="63" t="s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33" t="s">
        <v>26</v>
      </c>
      <c r="X11" s="34"/>
      <c r="Y11" s="35"/>
      <c r="Z11" s="33" t="s">
        <v>26</v>
      </c>
      <c r="AA11" s="34"/>
      <c r="AB11" s="35"/>
      <c r="AC11" s="33" t="s">
        <v>26</v>
      </c>
      <c r="AD11" s="34"/>
      <c r="AE11" s="35"/>
      <c r="AF11" s="43"/>
      <c r="AG11" s="43"/>
      <c r="AH11" s="43"/>
      <c r="AI11" s="43"/>
      <c r="AJ11" s="43"/>
      <c r="AK11" s="43"/>
      <c r="AL11" s="43"/>
      <c r="AM11" s="43"/>
      <c r="AN11" s="43"/>
      <c r="AO11" s="33" t="s">
        <v>26</v>
      </c>
      <c r="AP11" s="34"/>
      <c r="AQ11" s="35"/>
      <c r="AR11" s="33" t="s">
        <v>28</v>
      </c>
      <c r="AS11" s="34"/>
      <c r="AT11" s="35"/>
      <c r="AU11" s="59">
        <f>COUNTIF(B11:AT11,B34) + COUNTIF(B11:AT11,K34)</f>
        <v>4</v>
      </c>
      <c r="AV11" s="36">
        <f>COUNTIF(B11:AT11,E34)</f>
        <v>0</v>
      </c>
      <c r="AW11" s="38">
        <f>COUNTIF(B11:AT11,H34) + COUNTIF(B11:AT11,N34)</f>
        <v>1</v>
      </c>
      <c r="AX11" s="40">
        <f>B12+E12+H12+K12+N12+Q12+T12+W12+Z12+AC12+AF12+AI12+AL12+AO12+AR12</f>
        <v>25</v>
      </c>
      <c r="AY11" s="40">
        <f t="shared" ref="AY11" si="11">D12+G12+J12+M12+P12+S12+V12+Y12+AB12+AE12+AH12+AK12+AN12+AQ12+AT12</f>
        <v>4</v>
      </c>
      <c r="AZ11" s="47">
        <f t="shared" ref="AZ11" si="12">AX11-AY11</f>
        <v>21</v>
      </c>
      <c r="BA11" s="36">
        <f t="shared" ref="BA11" si="13">AU11*3+AV11*1</f>
        <v>12</v>
      </c>
      <c r="BB11" s="49">
        <f t="shared" ref="BB11" si="14">RANK(BC11,$BC$3:$BC$31)</f>
        <v>5</v>
      </c>
      <c r="BC11" s="51">
        <f>BA11*10000+AZ11*100+AX11</f>
        <v>122125</v>
      </c>
      <c r="BD11" s="4"/>
    </row>
    <row r="12" spans="1:56 16382:16383" ht="13.2" customHeight="1">
      <c r="A12" s="63"/>
      <c r="B12" s="6"/>
      <c r="C12" s="12" t="s">
        <v>78</v>
      </c>
      <c r="D12" s="8"/>
      <c r="E12" s="6"/>
      <c r="F12" s="12" t="s">
        <v>78</v>
      </c>
      <c r="G12" s="8"/>
      <c r="H12" s="6"/>
      <c r="I12" s="12" t="s">
        <v>78</v>
      </c>
      <c r="J12" s="8"/>
      <c r="K12" s="6"/>
      <c r="L12" s="12" t="s">
        <v>78</v>
      </c>
      <c r="M12" s="8"/>
      <c r="N12" s="6"/>
      <c r="O12" s="7"/>
      <c r="P12" s="8"/>
      <c r="Q12" s="6"/>
      <c r="R12" s="12" t="s">
        <v>78</v>
      </c>
      <c r="S12" s="8"/>
      <c r="T12" s="6"/>
      <c r="U12" s="12" t="s">
        <v>78</v>
      </c>
      <c r="V12" s="8"/>
      <c r="W12" s="6">
        <v>2</v>
      </c>
      <c r="X12" s="12" t="s">
        <v>78</v>
      </c>
      <c r="Y12" s="8">
        <v>1</v>
      </c>
      <c r="Z12" s="6">
        <v>6</v>
      </c>
      <c r="AA12" s="12" t="s">
        <v>78</v>
      </c>
      <c r="AB12" s="8">
        <v>0</v>
      </c>
      <c r="AC12" s="6">
        <v>14</v>
      </c>
      <c r="AD12" s="12" t="s">
        <v>78</v>
      </c>
      <c r="AE12" s="8">
        <v>0</v>
      </c>
      <c r="AF12" s="6"/>
      <c r="AG12" s="12" t="s">
        <v>78</v>
      </c>
      <c r="AH12" s="8"/>
      <c r="AI12" s="6"/>
      <c r="AJ12" s="12" t="s">
        <v>78</v>
      </c>
      <c r="AK12" s="8"/>
      <c r="AL12" s="6"/>
      <c r="AM12" s="12" t="s">
        <v>78</v>
      </c>
      <c r="AN12" s="8"/>
      <c r="AO12" s="6">
        <v>3</v>
      </c>
      <c r="AP12" s="12" t="s">
        <v>78</v>
      </c>
      <c r="AQ12" s="8">
        <v>2</v>
      </c>
      <c r="AR12" s="6">
        <v>0</v>
      </c>
      <c r="AS12" s="12" t="s">
        <v>78</v>
      </c>
      <c r="AT12" s="8">
        <v>1</v>
      </c>
      <c r="AU12" s="60"/>
      <c r="AV12" s="61"/>
      <c r="AW12" s="62"/>
      <c r="AX12" s="52"/>
      <c r="AY12" s="52"/>
      <c r="AZ12" s="53"/>
      <c r="BA12" s="61"/>
      <c r="BB12" s="54"/>
      <c r="BC12" s="51"/>
      <c r="BD12" s="4"/>
    </row>
    <row r="13" spans="1:56 16382:16383" ht="13.2" customHeight="1">
      <c r="A13" s="63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3" t="s">
        <v>26</v>
      </c>
      <c r="X13" s="34"/>
      <c r="Y13" s="35"/>
      <c r="Z13" s="33" t="s">
        <v>26</v>
      </c>
      <c r="AA13" s="34"/>
      <c r="AB13" s="35"/>
      <c r="AC13" s="42"/>
      <c r="AD13" s="42"/>
      <c r="AE13" s="42"/>
      <c r="AF13" s="42"/>
      <c r="AG13" s="42"/>
      <c r="AH13" s="42"/>
      <c r="AI13" s="42"/>
      <c r="AJ13" s="42"/>
      <c r="AK13" s="42"/>
      <c r="AL13" s="33" t="s">
        <v>26</v>
      </c>
      <c r="AM13" s="34"/>
      <c r="AN13" s="35"/>
      <c r="AO13" s="33" t="s">
        <v>26</v>
      </c>
      <c r="AP13" s="34"/>
      <c r="AQ13" s="35"/>
      <c r="AR13" s="33" t="s">
        <v>26</v>
      </c>
      <c r="AS13" s="34"/>
      <c r="AT13" s="35"/>
      <c r="AU13" s="59">
        <f>COUNTIF(B13:AT13,B34) + COUNTIF(B13:AT13,K34)</f>
        <v>5</v>
      </c>
      <c r="AV13" s="36">
        <f>COUNTIF(B13:AT13,E34)</f>
        <v>0</v>
      </c>
      <c r="AW13" s="38">
        <f>COUNTIF(B13:AT13,H34) + COUNTIF(B13:AT13,N34)</f>
        <v>0</v>
      </c>
      <c r="AX13" s="40">
        <f>B14+E14+H14+K14+N14+Q14+T14+W14+Z14+AC14+AF14+AI14+AL14+AO14+AR14</f>
        <v>14</v>
      </c>
      <c r="AY13" s="40">
        <f t="shared" ref="AY13" si="15">D14+G14+J14+M14+P14+S14+V14+Y14+AB14+AE14+AH14+AK14+AN14+AQ14+AT14</f>
        <v>4</v>
      </c>
      <c r="AZ13" s="47">
        <f t="shared" ref="AZ13" si="16">AX13-AY13</f>
        <v>10</v>
      </c>
      <c r="BA13" s="36">
        <f>AU13*3+AV13*1</f>
        <v>15</v>
      </c>
      <c r="BB13" s="49">
        <f t="shared" ref="BB13" si="17">RANK(BC13,$BC$3:$BC$31)</f>
        <v>3</v>
      </c>
      <c r="BC13" s="51">
        <f>BA13*10000+AZ13*100+AX13</f>
        <v>151014</v>
      </c>
      <c r="BD13" s="4"/>
    </row>
    <row r="14" spans="1:56 16382:16383" ht="13.2" customHeight="1">
      <c r="A14" s="63"/>
      <c r="B14" s="6"/>
      <c r="C14" s="12" t="s">
        <v>78</v>
      </c>
      <c r="D14" s="8"/>
      <c r="E14" s="6"/>
      <c r="F14" s="12" t="s">
        <v>78</v>
      </c>
      <c r="G14" s="8"/>
      <c r="H14" s="6"/>
      <c r="I14" s="12" t="s">
        <v>78</v>
      </c>
      <c r="J14" s="8"/>
      <c r="K14" s="6"/>
      <c r="L14" s="12" t="s">
        <v>78</v>
      </c>
      <c r="M14" s="8"/>
      <c r="N14" s="6"/>
      <c r="O14" s="12" t="s">
        <v>78</v>
      </c>
      <c r="P14" s="8"/>
      <c r="Q14" s="6"/>
      <c r="R14" s="7"/>
      <c r="S14" s="8"/>
      <c r="T14" s="6"/>
      <c r="U14" s="12" t="s">
        <v>78</v>
      </c>
      <c r="V14" s="8"/>
      <c r="W14" s="6">
        <v>3</v>
      </c>
      <c r="X14" s="12" t="s">
        <v>78</v>
      </c>
      <c r="Y14" s="8">
        <v>2</v>
      </c>
      <c r="Z14" s="6">
        <v>2</v>
      </c>
      <c r="AA14" s="12" t="s">
        <v>78</v>
      </c>
      <c r="AB14" s="8">
        <v>0</v>
      </c>
      <c r="AC14" s="6"/>
      <c r="AD14" s="12" t="s">
        <v>78</v>
      </c>
      <c r="AE14" s="8"/>
      <c r="AF14" s="6"/>
      <c r="AG14" s="12" t="s">
        <v>78</v>
      </c>
      <c r="AH14" s="8"/>
      <c r="AI14" s="6"/>
      <c r="AJ14" s="12" t="s">
        <v>78</v>
      </c>
      <c r="AK14" s="8"/>
      <c r="AL14" s="6">
        <v>2</v>
      </c>
      <c r="AM14" s="12" t="s">
        <v>78</v>
      </c>
      <c r="AN14" s="8">
        <v>1</v>
      </c>
      <c r="AO14" s="6">
        <v>3</v>
      </c>
      <c r="AP14" s="12" t="s">
        <v>78</v>
      </c>
      <c r="AQ14" s="8">
        <v>1</v>
      </c>
      <c r="AR14" s="6">
        <v>4</v>
      </c>
      <c r="AS14" s="12" t="s">
        <v>78</v>
      </c>
      <c r="AT14" s="8">
        <v>0</v>
      </c>
      <c r="AU14" s="60"/>
      <c r="AV14" s="61"/>
      <c r="AW14" s="62"/>
      <c r="AX14" s="52"/>
      <c r="AY14" s="52"/>
      <c r="AZ14" s="53"/>
      <c r="BA14" s="61"/>
      <c r="BB14" s="54"/>
      <c r="BC14" s="51"/>
      <c r="BD14" s="4"/>
    </row>
    <row r="15" spans="1:56 16382:16383" ht="13.2" customHeight="1">
      <c r="A15" s="63" t="s">
        <v>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3" t="s">
        <v>28</v>
      </c>
      <c r="X15" s="34"/>
      <c r="Y15" s="35"/>
      <c r="Z15" s="43"/>
      <c r="AA15" s="43"/>
      <c r="AB15" s="43"/>
      <c r="AC15" s="43"/>
      <c r="AD15" s="43"/>
      <c r="AE15" s="43"/>
      <c r="AF15" s="43"/>
      <c r="AG15" s="43"/>
      <c r="AH15" s="43"/>
      <c r="AI15" s="33" t="s">
        <v>28</v>
      </c>
      <c r="AJ15" s="34"/>
      <c r="AK15" s="35"/>
      <c r="AL15" s="33" t="s">
        <v>28</v>
      </c>
      <c r="AM15" s="34"/>
      <c r="AN15" s="35"/>
      <c r="AO15" s="33" t="s">
        <v>26</v>
      </c>
      <c r="AP15" s="34"/>
      <c r="AQ15" s="35"/>
      <c r="AR15" s="33" t="s">
        <v>27</v>
      </c>
      <c r="AS15" s="34"/>
      <c r="AT15" s="35"/>
      <c r="AU15" s="59">
        <f>COUNTIF(B15:AT15,B34) + COUNTIF(B15:AT15,K34)</f>
        <v>1</v>
      </c>
      <c r="AV15" s="36">
        <f>COUNTIF(B15:AT15,E34)</f>
        <v>1</v>
      </c>
      <c r="AW15" s="38">
        <f>COUNTIF(B15:AT15,H34) + COUNTIF(B15:AT15,N34)</f>
        <v>3</v>
      </c>
      <c r="AX15" s="40">
        <f>B16+E16+H16+K16+N16+Q16+T16+W16+Z16+AC16+AF16+AI16+AL16+AO16+AR16</f>
        <v>11</v>
      </c>
      <c r="AY15" s="40">
        <f t="shared" ref="AY15" si="18">D16+G16+J16+M16+P16+S16+V16+Y16+AB16+AE16+AH16+AK16+AN16+AQ16+AT16</f>
        <v>10</v>
      </c>
      <c r="AZ15" s="47">
        <f t="shared" ref="AZ15" si="19">AX15-AY15</f>
        <v>1</v>
      </c>
      <c r="BA15" s="36">
        <f>AU15*3+AV15*1</f>
        <v>4</v>
      </c>
      <c r="BB15" s="49">
        <f t="shared" ref="BB15" si="20">RANK(BC15,$BC$3:$BC$31)</f>
        <v>8</v>
      </c>
      <c r="BC15" s="51">
        <f>BA15*10000+AZ15*100+AX15</f>
        <v>40111</v>
      </c>
      <c r="BD15" s="4"/>
    </row>
    <row r="16" spans="1:56 16382:16383" ht="13.2" customHeight="1">
      <c r="A16" s="63"/>
      <c r="B16" s="6"/>
      <c r="C16" s="12" t="s">
        <v>78</v>
      </c>
      <c r="D16" s="8"/>
      <c r="E16" s="6"/>
      <c r="F16" s="12" t="s">
        <v>78</v>
      </c>
      <c r="G16" s="8"/>
      <c r="H16" s="6"/>
      <c r="I16" s="12" t="s">
        <v>78</v>
      </c>
      <c r="J16" s="8"/>
      <c r="K16" s="6"/>
      <c r="L16" s="12" t="s">
        <v>78</v>
      </c>
      <c r="M16" s="8"/>
      <c r="N16" s="6"/>
      <c r="O16" s="12" t="s">
        <v>78</v>
      </c>
      <c r="P16" s="8"/>
      <c r="Q16" s="6"/>
      <c r="R16" s="12" t="s">
        <v>78</v>
      </c>
      <c r="S16" s="8"/>
      <c r="T16" s="6"/>
      <c r="U16" s="7"/>
      <c r="V16" s="8"/>
      <c r="W16" s="6">
        <v>2</v>
      </c>
      <c r="X16" s="12" t="s">
        <v>78</v>
      </c>
      <c r="Y16" s="8">
        <v>3</v>
      </c>
      <c r="Z16" s="6"/>
      <c r="AA16" s="12" t="s">
        <v>78</v>
      </c>
      <c r="AB16" s="8"/>
      <c r="AC16" s="6"/>
      <c r="AD16" s="12" t="s">
        <v>78</v>
      </c>
      <c r="AE16" s="8"/>
      <c r="AF16" s="6"/>
      <c r="AG16" s="12" t="s">
        <v>78</v>
      </c>
      <c r="AH16" s="8"/>
      <c r="AI16" s="6">
        <v>0</v>
      </c>
      <c r="AJ16" s="12" t="s">
        <v>78</v>
      </c>
      <c r="AK16" s="8">
        <v>1</v>
      </c>
      <c r="AL16" s="6">
        <v>3</v>
      </c>
      <c r="AM16" s="12" t="s">
        <v>78</v>
      </c>
      <c r="AN16" s="8">
        <v>4</v>
      </c>
      <c r="AO16" s="6">
        <v>4</v>
      </c>
      <c r="AP16" s="12" t="s">
        <v>78</v>
      </c>
      <c r="AQ16" s="8">
        <v>0</v>
      </c>
      <c r="AR16" s="6">
        <v>2</v>
      </c>
      <c r="AS16" s="12" t="s">
        <v>78</v>
      </c>
      <c r="AT16" s="7">
        <v>2</v>
      </c>
      <c r="AU16" s="60"/>
      <c r="AV16" s="61"/>
      <c r="AW16" s="62"/>
      <c r="AX16" s="52"/>
      <c r="AY16" s="52"/>
      <c r="AZ16" s="53"/>
      <c r="BA16" s="61"/>
      <c r="BB16" s="54"/>
      <c r="BC16" s="51"/>
      <c r="BD16" s="4"/>
    </row>
    <row r="17" spans="1:59" ht="13.2" customHeight="1">
      <c r="A17" s="63" t="s">
        <v>8</v>
      </c>
      <c r="B17" s="43"/>
      <c r="C17" s="43"/>
      <c r="D17" s="43"/>
      <c r="E17" s="43"/>
      <c r="F17" s="43"/>
      <c r="G17" s="43"/>
      <c r="H17" s="33" t="s">
        <v>28</v>
      </c>
      <c r="I17" s="34"/>
      <c r="J17" s="35"/>
      <c r="K17" s="33" t="s">
        <v>28</v>
      </c>
      <c r="L17" s="34"/>
      <c r="M17" s="35"/>
      <c r="N17" s="33" t="s">
        <v>28</v>
      </c>
      <c r="O17" s="34"/>
      <c r="P17" s="35"/>
      <c r="Q17" s="33" t="s">
        <v>28</v>
      </c>
      <c r="R17" s="34"/>
      <c r="S17" s="35"/>
      <c r="T17" s="33" t="s">
        <v>26</v>
      </c>
      <c r="U17" s="34"/>
      <c r="V17" s="35"/>
      <c r="W17" s="43"/>
      <c r="X17" s="43"/>
      <c r="Y17" s="43"/>
      <c r="Z17" s="43"/>
      <c r="AA17" s="43"/>
      <c r="AB17" s="43"/>
      <c r="AC17" s="43"/>
      <c r="AD17" s="43"/>
      <c r="AE17" s="43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3"/>
      <c r="AQ17" s="43"/>
      <c r="AR17" s="43"/>
      <c r="AS17" s="43"/>
      <c r="AT17" s="44"/>
      <c r="AU17" s="59">
        <f>COUNTIF(B17:AT17,B34) + COUNTIF(B17:AT17,K34)</f>
        <v>1</v>
      </c>
      <c r="AV17" s="36">
        <f>COUNTIF(B17:AT17,E34)</f>
        <v>0</v>
      </c>
      <c r="AW17" s="38">
        <f>COUNTIF(B17:AT17,H34) + COUNTIF(B17:AT17,N34)</f>
        <v>4</v>
      </c>
      <c r="AX17" s="40">
        <f>B18+E18+H18+K18+N18+Q18+T18+W18+Z18+AC18+AF18+AI18+AL18+AO18+AR18</f>
        <v>9</v>
      </c>
      <c r="AY17" s="40">
        <f t="shared" ref="AY17" si="21">D18+G18+J18+M18+P18+S18+V18+Y18+AB18+AE18+AH18+AK18+AN18+AQ18+AT18</f>
        <v>13</v>
      </c>
      <c r="AZ17" s="47">
        <f t="shared" ref="AZ17" si="22">AX17-AY17</f>
        <v>-4</v>
      </c>
      <c r="BA17" s="36">
        <f t="shared" ref="BA17" si="23">AU17*3+AV17*1</f>
        <v>3</v>
      </c>
      <c r="BB17" s="49">
        <f t="shared" ref="BB17" si="24">RANK(BC17,$BC$3:$BC$31)</f>
        <v>10</v>
      </c>
      <c r="BC17" s="51">
        <f>BA17*10000+AZ17*100+AX17</f>
        <v>29609</v>
      </c>
      <c r="BD17" s="4"/>
    </row>
    <row r="18" spans="1:59" ht="13.2" customHeight="1">
      <c r="A18" s="63"/>
      <c r="B18" s="6"/>
      <c r="C18" s="12" t="s">
        <v>78</v>
      </c>
      <c r="D18" s="8"/>
      <c r="E18" s="6"/>
      <c r="F18" s="12" t="s">
        <v>78</v>
      </c>
      <c r="G18" s="8"/>
      <c r="H18" s="6">
        <v>2</v>
      </c>
      <c r="I18" s="12" t="s">
        <v>78</v>
      </c>
      <c r="J18" s="8">
        <v>3</v>
      </c>
      <c r="K18" s="6">
        <v>1</v>
      </c>
      <c r="L18" s="12" t="s">
        <v>78</v>
      </c>
      <c r="M18" s="8">
        <v>3</v>
      </c>
      <c r="N18" s="6">
        <v>1</v>
      </c>
      <c r="O18" s="12" t="s">
        <v>78</v>
      </c>
      <c r="P18" s="8">
        <v>2</v>
      </c>
      <c r="Q18" s="6">
        <v>2</v>
      </c>
      <c r="R18" s="12" t="s">
        <v>78</v>
      </c>
      <c r="S18" s="8">
        <v>3</v>
      </c>
      <c r="T18" s="6">
        <v>3</v>
      </c>
      <c r="U18" s="12" t="s">
        <v>78</v>
      </c>
      <c r="V18" s="8">
        <v>2</v>
      </c>
      <c r="W18" s="6"/>
      <c r="X18" s="7"/>
      <c r="Y18" s="8"/>
      <c r="Z18" s="6"/>
      <c r="AA18" s="12" t="s">
        <v>78</v>
      </c>
      <c r="AB18" s="8"/>
      <c r="AC18" s="6"/>
      <c r="AD18" s="12" t="s">
        <v>78</v>
      </c>
      <c r="AE18" s="8"/>
      <c r="AF18" s="6"/>
      <c r="AG18" s="12" t="s">
        <v>78</v>
      </c>
      <c r="AH18" s="8"/>
      <c r="AI18" s="6"/>
      <c r="AJ18" s="12" t="s">
        <v>78</v>
      </c>
      <c r="AK18" s="8"/>
      <c r="AL18" s="6"/>
      <c r="AM18" s="12" t="s">
        <v>78</v>
      </c>
      <c r="AN18" s="8"/>
      <c r="AO18" s="6"/>
      <c r="AP18" s="12" t="s">
        <v>78</v>
      </c>
      <c r="AQ18" s="8"/>
      <c r="AR18" s="6"/>
      <c r="AS18" s="12" t="s">
        <v>78</v>
      </c>
      <c r="AT18" s="7"/>
      <c r="AU18" s="60"/>
      <c r="AV18" s="61"/>
      <c r="AW18" s="62"/>
      <c r="AX18" s="52"/>
      <c r="AY18" s="52"/>
      <c r="AZ18" s="53"/>
      <c r="BA18" s="61"/>
      <c r="BB18" s="54"/>
      <c r="BC18" s="51"/>
      <c r="BD18" s="4"/>
    </row>
    <row r="19" spans="1:59" ht="13.2" customHeight="1">
      <c r="A19" s="63" t="s">
        <v>9</v>
      </c>
      <c r="B19" s="43"/>
      <c r="C19" s="43"/>
      <c r="D19" s="43"/>
      <c r="E19" s="33" t="s">
        <v>26</v>
      </c>
      <c r="F19" s="34"/>
      <c r="G19" s="35"/>
      <c r="H19" s="33" t="s">
        <v>28</v>
      </c>
      <c r="I19" s="34"/>
      <c r="J19" s="35"/>
      <c r="K19" s="33" t="s">
        <v>28</v>
      </c>
      <c r="L19" s="34"/>
      <c r="M19" s="35"/>
      <c r="N19" s="33" t="s">
        <v>28</v>
      </c>
      <c r="O19" s="34"/>
      <c r="P19" s="35"/>
      <c r="Q19" s="33" t="s">
        <v>28</v>
      </c>
      <c r="R19" s="34"/>
      <c r="S19" s="35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/>
      <c r="AU19" s="59">
        <f>COUNTIF(B19:AT19,B34) + COUNTIF(B19:AT19,K34)</f>
        <v>1</v>
      </c>
      <c r="AV19" s="36">
        <f>COUNTIF(B19:AT19,E34)</f>
        <v>0</v>
      </c>
      <c r="AW19" s="38">
        <f>COUNTIF(B19:AT19,H34) + COUNTIF(B19:AT19,N)</f>
        <v>4</v>
      </c>
      <c r="AX19" s="40">
        <f>B20+E20+H20+K20+N20+Q20+T20+W20+Z20+AC20+AF20+AI20+AL20+AO20+AR20</f>
        <v>6</v>
      </c>
      <c r="AY19" s="40">
        <f t="shared" ref="AY19" si="25">D20+G20+J20+M20+P20+S20+V20+Y20+AB20+AE20+AH20+AK20+AN20+AQ20+AT20</f>
        <v>18</v>
      </c>
      <c r="AZ19" s="47">
        <f t="shared" ref="AZ19" si="26">AX19-AY19</f>
        <v>-12</v>
      </c>
      <c r="BA19" s="36">
        <f t="shared" ref="BA19" si="27">AU19*3+AV19*1</f>
        <v>3</v>
      </c>
      <c r="BB19" s="49">
        <f t="shared" ref="BB19" si="28">RANK(BC19,$BC$3:$BC$31)</f>
        <v>12</v>
      </c>
      <c r="BC19" s="51">
        <f>BA19*10000+AZ19*100+AX19</f>
        <v>28806</v>
      </c>
      <c r="BD19" s="4"/>
    </row>
    <row r="20" spans="1:59" ht="13.2" customHeight="1">
      <c r="A20" s="63"/>
      <c r="B20" s="6"/>
      <c r="C20" s="12" t="s">
        <v>78</v>
      </c>
      <c r="D20" s="8"/>
      <c r="E20" s="6">
        <v>5</v>
      </c>
      <c r="F20" s="12" t="s">
        <v>78</v>
      </c>
      <c r="G20" s="8">
        <v>1</v>
      </c>
      <c r="H20" s="6">
        <v>1</v>
      </c>
      <c r="I20" s="12" t="s">
        <v>78</v>
      </c>
      <c r="J20" s="8">
        <v>4</v>
      </c>
      <c r="K20" s="6">
        <v>0</v>
      </c>
      <c r="L20" s="12" t="s">
        <v>78</v>
      </c>
      <c r="M20" s="8">
        <v>5</v>
      </c>
      <c r="N20" s="6">
        <v>0</v>
      </c>
      <c r="O20" s="12" t="s">
        <v>78</v>
      </c>
      <c r="P20" s="8">
        <v>6</v>
      </c>
      <c r="Q20" s="6">
        <v>0</v>
      </c>
      <c r="R20" s="12" t="s">
        <v>78</v>
      </c>
      <c r="S20" s="8">
        <v>2</v>
      </c>
      <c r="T20" s="6"/>
      <c r="U20" s="12" t="s">
        <v>78</v>
      </c>
      <c r="V20" s="8"/>
      <c r="W20" s="6"/>
      <c r="X20" s="12" t="s">
        <v>78</v>
      </c>
      <c r="Y20" s="8"/>
      <c r="Z20" s="6"/>
      <c r="AA20" s="7"/>
      <c r="AB20" s="8"/>
      <c r="AC20" s="6"/>
      <c r="AD20" s="12" t="s">
        <v>78</v>
      </c>
      <c r="AE20" s="8"/>
      <c r="AF20" s="6"/>
      <c r="AG20" s="12" t="s">
        <v>78</v>
      </c>
      <c r="AH20" s="8"/>
      <c r="AI20" s="6"/>
      <c r="AJ20" s="12" t="s">
        <v>78</v>
      </c>
      <c r="AK20" s="8"/>
      <c r="AL20" s="6"/>
      <c r="AM20" s="12" t="s">
        <v>78</v>
      </c>
      <c r="AN20" s="8"/>
      <c r="AO20" s="6"/>
      <c r="AP20" s="12" t="s">
        <v>78</v>
      </c>
      <c r="AQ20" s="8"/>
      <c r="AR20" s="6"/>
      <c r="AS20" s="12" t="s">
        <v>78</v>
      </c>
      <c r="AT20" s="7"/>
      <c r="AU20" s="60"/>
      <c r="AV20" s="61"/>
      <c r="AW20" s="62"/>
      <c r="AX20" s="52"/>
      <c r="AY20" s="52"/>
      <c r="AZ20" s="53"/>
      <c r="BA20" s="61"/>
      <c r="BB20" s="54"/>
      <c r="BC20" s="51"/>
      <c r="BD20" s="4"/>
    </row>
    <row r="21" spans="1:59" ht="13.2" customHeight="1">
      <c r="A21" s="63" t="s">
        <v>10</v>
      </c>
      <c r="B21" s="33" t="s">
        <v>28</v>
      </c>
      <c r="C21" s="34"/>
      <c r="D21" s="35"/>
      <c r="E21" s="33" t="s">
        <v>30</v>
      </c>
      <c r="F21" s="34"/>
      <c r="G21" s="35"/>
      <c r="H21" s="33" t="s">
        <v>30</v>
      </c>
      <c r="I21" s="34"/>
      <c r="J21" s="35"/>
      <c r="K21" s="33" t="s">
        <v>28</v>
      </c>
      <c r="L21" s="34"/>
      <c r="M21" s="35"/>
      <c r="N21" s="33" t="s">
        <v>28</v>
      </c>
      <c r="O21" s="34"/>
      <c r="P21" s="35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/>
      <c r="AU21" s="59">
        <f>COUNTIF(B21:AT21,B34) + COUNTIF(B21:AT21,K34)</f>
        <v>0</v>
      </c>
      <c r="AV21" s="36">
        <f>COUNTIF(B21:AT21,E34)</f>
        <v>0</v>
      </c>
      <c r="AW21" s="38">
        <f>COUNTIF(B21:AT21,H34) + COUNTIF(B21:AT21,N34)</f>
        <v>5</v>
      </c>
      <c r="AX21" s="40">
        <f>B22+E22+H22+K22+N22+Q22+T22+W22+Z22+AC22+AF22+AI22+AL22+AO22+AR22</f>
        <v>0</v>
      </c>
      <c r="AY21" s="40">
        <f t="shared" ref="AY21" si="29">D22+G22+J22+M22+P22+S22+V22+Y22+AB22+AE22+AH22+AK22+AN22+AQ22+AT22</f>
        <v>29</v>
      </c>
      <c r="AZ21" s="47">
        <f t="shared" ref="AZ21" si="30">AX21-AY21</f>
        <v>-29</v>
      </c>
      <c r="BA21" s="36">
        <f t="shared" ref="BA21" si="31">AU21*3+AV21*1</f>
        <v>0</v>
      </c>
      <c r="BB21" s="49">
        <f t="shared" ref="BB21" si="32">RANK(BC21,$BC$3:$BC$31)</f>
        <v>15</v>
      </c>
      <c r="BC21" s="51">
        <f>BA21*10000+AZ21*100+AX21</f>
        <v>-2900</v>
      </c>
      <c r="BD21" s="4"/>
    </row>
    <row r="22" spans="1:59" ht="13.2" customHeight="1">
      <c r="A22" s="63"/>
      <c r="B22" s="6">
        <v>0</v>
      </c>
      <c r="C22" s="12" t="s">
        <v>78</v>
      </c>
      <c r="D22" s="8">
        <v>4</v>
      </c>
      <c r="E22" s="6">
        <v>0</v>
      </c>
      <c r="F22" s="12" t="s">
        <v>78</v>
      </c>
      <c r="G22" s="8">
        <v>3</v>
      </c>
      <c r="H22" s="6">
        <v>0</v>
      </c>
      <c r="I22" s="12" t="s">
        <v>78</v>
      </c>
      <c r="J22" s="8">
        <v>3</v>
      </c>
      <c r="K22" s="6">
        <v>0</v>
      </c>
      <c r="L22" s="12" t="s">
        <v>78</v>
      </c>
      <c r="M22" s="8">
        <v>5</v>
      </c>
      <c r="N22" s="6">
        <v>0</v>
      </c>
      <c r="O22" s="12" t="s">
        <v>78</v>
      </c>
      <c r="P22" s="8">
        <v>14</v>
      </c>
      <c r="Q22" s="6"/>
      <c r="R22" s="12" t="s">
        <v>78</v>
      </c>
      <c r="S22" s="8"/>
      <c r="T22" s="6"/>
      <c r="U22" s="12" t="s">
        <v>78</v>
      </c>
      <c r="V22" s="8"/>
      <c r="W22" s="6"/>
      <c r="X22" s="12" t="s">
        <v>78</v>
      </c>
      <c r="Y22" s="8"/>
      <c r="Z22" s="6"/>
      <c r="AA22" s="12" t="s">
        <v>78</v>
      </c>
      <c r="AB22" s="8"/>
      <c r="AC22" s="6"/>
      <c r="AD22" s="7"/>
      <c r="AE22" s="8"/>
      <c r="AF22" s="6"/>
      <c r="AG22" s="12" t="s">
        <v>78</v>
      </c>
      <c r="AH22" s="8"/>
      <c r="AI22" s="6"/>
      <c r="AJ22" s="12" t="s">
        <v>78</v>
      </c>
      <c r="AK22" s="8"/>
      <c r="AL22" s="6"/>
      <c r="AM22" s="12" t="s">
        <v>78</v>
      </c>
      <c r="AN22" s="8"/>
      <c r="AO22" s="6"/>
      <c r="AP22" s="12" t="s">
        <v>78</v>
      </c>
      <c r="AQ22" s="8"/>
      <c r="AR22" s="6"/>
      <c r="AS22" s="12" t="s">
        <v>78</v>
      </c>
      <c r="AT22" s="7"/>
      <c r="AU22" s="60"/>
      <c r="AV22" s="61"/>
      <c r="AW22" s="62"/>
      <c r="AX22" s="52"/>
      <c r="AY22" s="52"/>
      <c r="AZ22" s="53"/>
      <c r="BA22" s="61"/>
      <c r="BB22" s="54"/>
      <c r="BC22" s="51"/>
      <c r="BD22" s="4"/>
    </row>
    <row r="23" spans="1:59" ht="13.2" customHeight="1">
      <c r="A23" s="63" t="s">
        <v>11</v>
      </c>
      <c r="B23" s="33" t="s">
        <v>27</v>
      </c>
      <c r="C23" s="34"/>
      <c r="D23" s="35"/>
      <c r="E23" s="33" t="s">
        <v>28</v>
      </c>
      <c r="F23" s="34"/>
      <c r="G23" s="35"/>
      <c r="H23" s="33" t="s">
        <v>28</v>
      </c>
      <c r="I23" s="34"/>
      <c r="J23" s="35"/>
      <c r="K23" s="33" t="s">
        <v>28</v>
      </c>
      <c r="L23" s="34"/>
      <c r="M23" s="3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2"/>
      <c r="AM23" s="42"/>
      <c r="AN23" s="42"/>
      <c r="AO23" s="42"/>
      <c r="AP23" s="42"/>
      <c r="AQ23" s="42"/>
      <c r="AR23" s="42"/>
      <c r="AS23" s="42"/>
      <c r="AT23" s="64"/>
      <c r="AU23" s="59">
        <f>COUNTIF(B23:AT23,B34) + COUNTIF(B23:AT23,K34)</f>
        <v>0</v>
      </c>
      <c r="AV23" s="36">
        <f>COUNTIF(B23:AT23,E34)</f>
        <v>1</v>
      </c>
      <c r="AW23" s="38">
        <f>COUNTIF(B23:AT23,H34) + COUNTIF(B23:AT23,N34)</f>
        <v>3</v>
      </c>
      <c r="AX23" s="40">
        <f>B24+E24+H24+K24+N24+Q24+T24+W24+Z24+AC24+AF24+AI24+AL24+AO24+AR24</f>
        <v>2</v>
      </c>
      <c r="AY23" s="40">
        <f t="shared" ref="AY23" si="33">D24+G24+J24+M24+P24+S24+V24+Y24+AB24+AE24+AH24+AK24+AN24+AQ24+AT24</f>
        <v>13</v>
      </c>
      <c r="AZ23" s="47">
        <f t="shared" ref="AZ23" si="34">AX23-AY23</f>
        <v>-11</v>
      </c>
      <c r="BA23" s="36">
        <f t="shared" ref="BA23" si="35">AU23*3+AV23*1</f>
        <v>1</v>
      </c>
      <c r="BB23" s="49">
        <f t="shared" ref="BB23" si="36">RANK(BC23,$BC$3:$BC$31)</f>
        <v>13</v>
      </c>
      <c r="BC23" s="51">
        <f>BA23*10000+AZ23*100+AX23</f>
        <v>8902</v>
      </c>
      <c r="BD23" s="4"/>
    </row>
    <row r="24" spans="1:59" ht="13.2" customHeight="1">
      <c r="A24" s="63"/>
      <c r="B24" s="6">
        <v>2</v>
      </c>
      <c r="C24" s="12" t="s">
        <v>78</v>
      </c>
      <c r="D24" s="7">
        <v>2</v>
      </c>
      <c r="E24" s="6">
        <v>0</v>
      </c>
      <c r="F24" s="12" t="s">
        <v>78</v>
      </c>
      <c r="G24" s="8">
        <v>3</v>
      </c>
      <c r="H24" s="6">
        <v>0</v>
      </c>
      <c r="I24" s="12" t="s">
        <v>78</v>
      </c>
      <c r="J24" s="8">
        <v>4</v>
      </c>
      <c r="K24" s="6">
        <v>0</v>
      </c>
      <c r="L24" s="12" t="s">
        <v>78</v>
      </c>
      <c r="M24" s="8">
        <v>4</v>
      </c>
      <c r="N24" s="6"/>
      <c r="O24" s="12" t="s">
        <v>78</v>
      </c>
      <c r="P24" s="8"/>
      <c r="Q24" s="6"/>
      <c r="R24" s="12" t="s">
        <v>78</v>
      </c>
      <c r="S24" s="8"/>
      <c r="T24" s="6"/>
      <c r="U24" s="12" t="s">
        <v>78</v>
      </c>
      <c r="V24" s="8"/>
      <c r="W24" s="6"/>
      <c r="X24" s="12" t="s">
        <v>78</v>
      </c>
      <c r="Y24" s="8"/>
      <c r="Z24" s="6"/>
      <c r="AA24" s="12" t="s">
        <v>78</v>
      </c>
      <c r="AB24" s="8"/>
      <c r="AC24" s="6"/>
      <c r="AD24" s="12" t="s">
        <v>78</v>
      </c>
      <c r="AE24" s="8"/>
      <c r="AF24" s="6"/>
      <c r="AG24" s="7"/>
      <c r="AH24" s="8"/>
      <c r="AI24" s="6"/>
      <c r="AJ24" s="12" t="s">
        <v>78</v>
      </c>
      <c r="AK24" s="8"/>
      <c r="AL24" s="6"/>
      <c r="AM24" s="12" t="s">
        <v>78</v>
      </c>
      <c r="AN24" s="8"/>
      <c r="AO24" s="6"/>
      <c r="AP24" s="12" t="s">
        <v>78</v>
      </c>
      <c r="AQ24" s="8"/>
      <c r="AR24" s="6"/>
      <c r="AS24" s="12" t="s">
        <v>78</v>
      </c>
      <c r="AT24" s="7"/>
      <c r="AU24" s="60"/>
      <c r="AV24" s="61"/>
      <c r="AW24" s="62"/>
      <c r="AX24" s="52"/>
      <c r="AY24" s="52"/>
      <c r="AZ24" s="53"/>
      <c r="BA24" s="61"/>
      <c r="BB24" s="54"/>
      <c r="BC24" s="51"/>
      <c r="BD24" s="4"/>
      <c r="BG24" s="9"/>
    </row>
    <row r="25" spans="1:59" ht="13.2" customHeight="1">
      <c r="A25" s="63" t="s">
        <v>12</v>
      </c>
      <c r="B25" s="33" t="s">
        <v>28</v>
      </c>
      <c r="C25" s="34"/>
      <c r="D25" s="35"/>
      <c r="E25" s="33" t="s">
        <v>28</v>
      </c>
      <c r="F25" s="34"/>
      <c r="G25" s="35"/>
      <c r="H25" s="33" t="s">
        <v>28</v>
      </c>
      <c r="I25" s="34"/>
      <c r="J25" s="35"/>
      <c r="K25" s="43"/>
      <c r="L25" s="43"/>
      <c r="M25" s="43"/>
      <c r="N25" s="43"/>
      <c r="O25" s="43"/>
      <c r="P25" s="43"/>
      <c r="Q25" s="43"/>
      <c r="R25" s="43"/>
      <c r="S25" s="43"/>
      <c r="T25" s="33" t="s">
        <v>26</v>
      </c>
      <c r="U25" s="34"/>
      <c r="V25" s="35"/>
      <c r="W25" s="42"/>
      <c r="X25" s="42"/>
      <c r="Y25" s="42"/>
      <c r="Z25" s="42"/>
      <c r="AA25" s="42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/>
      <c r="AU25" s="59">
        <f>COUNTIF(B25:AT25,B34) + COUNTIF(B25:AT25,N34)</f>
        <v>1</v>
      </c>
      <c r="AV25" s="36">
        <f>COUNTIF(B25:AR25,E34)</f>
        <v>0</v>
      </c>
      <c r="AW25" s="38">
        <f>COUNTIF(B25:AR25,H34) + COUNTIF(B25:AR25,N34)</f>
        <v>3</v>
      </c>
      <c r="AX25" s="40">
        <f>B26+E26+H26+K26+N26+Q26+T26+W26+Z26+AC26+AF26+AI26+AL26+AO26+AR26</f>
        <v>1</v>
      </c>
      <c r="AY25" s="40">
        <f t="shared" ref="AY25" si="37">D26+G26+J26+M26+P26+S26+V26+Y26+AB26+AE26+AH26+AK26+AN26+AQ26+AT26</f>
        <v>5</v>
      </c>
      <c r="AZ25" s="47">
        <f t="shared" ref="AZ25" si="38">AX25-AY25</f>
        <v>-4</v>
      </c>
      <c r="BA25" s="36">
        <f>AU25*3+AV25*1</f>
        <v>3</v>
      </c>
      <c r="BB25" s="49">
        <f t="shared" ref="BB25" si="39">RANK(BC25,$BC$3:$BC$31)</f>
        <v>11</v>
      </c>
      <c r="BC25" s="51">
        <f>BA25*10000+AZ25*100+AX25</f>
        <v>29601</v>
      </c>
      <c r="BD25" s="4"/>
    </row>
    <row r="26" spans="1:59" ht="13.2" customHeight="1">
      <c r="A26" s="63"/>
      <c r="B26" s="6">
        <v>0</v>
      </c>
      <c r="C26" s="12" t="s">
        <v>78</v>
      </c>
      <c r="D26" s="8">
        <v>2</v>
      </c>
      <c r="E26" s="6">
        <v>0</v>
      </c>
      <c r="F26" s="12" t="s">
        <v>78</v>
      </c>
      <c r="G26" s="8">
        <v>2</v>
      </c>
      <c r="H26" s="6">
        <v>0</v>
      </c>
      <c r="I26" s="12" t="s">
        <v>78</v>
      </c>
      <c r="J26" s="8">
        <v>1</v>
      </c>
      <c r="K26" s="6"/>
      <c r="L26" s="12" t="s">
        <v>78</v>
      </c>
      <c r="M26" s="8"/>
      <c r="N26" s="6"/>
      <c r="O26" s="12" t="s">
        <v>78</v>
      </c>
      <c r="P26" s="8"/>
      <c r="Q26" s="6"/>
      <c r="R26" s="12" t="s">
        <v>78</v>
      </c>
      <c r="S26" s="8"/>
      <c r="T26" s="6">
        <v>1</v>
      </c>
      <c r="U26" s="12" t="s">
        <v>78</v>
      </c>
      <c r="V26" s="8">
        <v>0</v>
      </c>
      <c r="W26" s="6"/>
      <c r="X26" s="12" t="s">
        <v>78</v>
      </c>
      <c r="Y26" s="8"/>
      <c r="Z26" s="6"/>
      <c r="AA26" s="12" t="s">
        <v>78</v>
      </c>
      <c r="AB26" s="8"/>
      <c r="AC26" s="6"/>
      <c r="AD26" s="12" t="s">
        <v>78</v>
      </c>
      <c r="AE26" s="8"/>
      <c r="AF26" s="6"/>
      <c r="AG26" s="12" t="s">
        <v>78</v>
      </c>
      <c r="AH26" s="8"/>
      <c r="AI26" s="6"/>
      <c r="AJ26" s="7"/>
      <c r="AK26" s="8"/>
      <c r="AL26" s="6"/>
      <c r="AM26" s="12" t="s">
        <v>78</v>
      </c>
      <c r="AN26" s="8"/>
      <c r="AO26" s="6"/>
      <c r="AP26" s="12" t="s">
        <v>78</v>
      </c>
      <c r="AQ26" s="8"/>
      <c r="AR26" s="6"/>
      <c r="AS26" s="12" t="s">
        <v>78</v>
      </c>
      <c r="AT26" s="7"/>
      <c r="AU26" s="60"/>
      <c r="AV26" s="61"/>
      <c r="AW26" s="62"/>
      <c r="AX26" s="52"/>
      <c r="AY26" s="52"/>
      <c r="AZ26" s="53"/>
      <c r="BA26" s="61"/>
      <c r="BB26" s="54"/>
      <c r="BC26" s="51"/>
      <c r="BD26" s="4"/>
    </row>
    <row r="27" spans="1:59" ht="13.2" customHeight="1">
      <c r="A27" s="63" t="s">
        <v>13</v>
      </c>
      <c r="B27" s="33" t="s">
        <v>28</v>
      </c>
      <c r="C27" s="34"/>
      <c r="D27" s="35"/>
      <c r="E27" s="33" t="s">
        <v>26</v>
      </c>
      <c r="F27" s="34"/>
      <c r="G27" s="35"/>
      <c r="H27" s="43"/>
      <c r="I27" s="43"/>
      <c r="J27" s="43"/>
      <c r="K27" s="43"/>
      <c r="L27" s="43"/>
      <c r="M27" s="43"/>
      <c r="N27" s="42"/>
      <c r="O27" s="42"/>
      <c r="P27" s="42"/>
      <c r="Q27" s="33" t="s">
        <v>28</v>
      </c>
      <c r="R27" s="34"/>
      <c r="S27" s="35"/>
      <c r="T27" s="33" t="s">
        <v>26</v>
      </c>
      <c r="U27" s="34"/>
      <c r="V27" s="35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4"/>
      <c r="AU27" s="59">
        <f>COUNTIF(B27:AT27,B34) + COUNTIF(B27:AT27,K34)</f>
        <v>2</v>
      </c>
      <c r="AV27" s="36">
        <f>COUNTIF(B27:AT27,E34)</f>
        <v>0</v>
      </c>
      <c r="AW27" s="38">
        <f>COUNTIF(B27:AT27,H34) + COUNTIF(B27:AT27,N34)</f>
        <v>2</v>
      </c>
      <c r="AX27" s="40">
        <f>B28+E28+H28+K28+N28+Q28+T28+W28+Z28+AC28+AF28+AI28+AL28+AO28+AR28</f>
        <v>8</v>
      </c>
      <c r="AY27" s="40">
        <f t="shared" ref="AY27" si="40">D28+G28+J28+M28+P28+S28+V28+Y28+AB28+AE28+AH28+AK28+AN28+AQ28+AT28</f>
        <v>8</v>
      </c>
      <c r="AZ27" s="47">
        <f t="shared" ref="AZ27" si="41">AX27-AY27</f>
        <v>0</v>
      </c>
      <c r="BA27" s="47">
        <f t="shared" ref="BA27" si="42">AU27*3+AV27*1</f>
        <v>6</v>
      </c>
      <c r="BB27" s="49">
        <f t="shared" ref="BB27" si="43">RANK(BC27,$BC$3:$BC$31)</f>
        <v>7</v>
      </c>
      <c r="BC27" s="51">
        <f>BA27*10000+AZ27*100+AX27</f>
        <v>60008</v>
      </c>
      <c r="BD27" s="51"/>
    </row>
    <row r="28" spans="1:59" ht="13.95" customHeight="1">
      <c r="A28" s="63"/>
      <c r="B28" s="6">
        <v>1</v>
      </c>
      <c r="C28" s="12" t="s">
        <v>78</v>
      </c>
      <c r="D28" s="8">
        <v>3</v>
      </c>
      <c r="E28" s="6">
        <v>2</v>
      </c>
      <c r="F28" s="12" t="s">
        <v>78</v>
      </c>
      <c r="G28" s="8">
        <v>0</v>
      </c>
      <c r="H28" s="6"/>
      <c r="I28" s="12" t="s">
        <v>78</v>
      </c>
      <c r="J28" s="8"/>
      <c r="K28" s="6"/>
      <c r="L28" s="12" t="s">
        <v>78</v>
      </c>
      <c r="M28" s="8"/>
      <c r="N28" s="6"/>
      <c r="O28" s="12" t="s">
        <v>78</v>
      </c>
      <c r="P28" s="8"/>
      <c r="Q28" s="6">
        <v>1</v>
      </c>
      <c r="R28" s="12" t="s">
        <v>78</v>
      </c>
      <c r="S28" s="8">
        <v>2</v>
      </c>
      <c r="T28" s="6">
        <v>4</v>
      </c>
      <c r="U28" s="12" t="s">
        <v>78</v>
      </c>
      <c r="V28" s="8">
        <v>3</v>
      </c>
      <c r="W28" s="6"/>
      <c r="X28" s="12" t="s">
        <v>78</v>
      </c>
      <c r="Y28" s="8"/>
      <c r="Z28" s="6"/>
      <c r="AA28" s="12" t="s">
        <v>78</v>
      </c>
      <c r="AB28" s="8"/>
      <c r="AC28" s="6"/>
      <c r="AD28" s="12" t="s">
        <v>78</v>
      </c>
      <c r="AE28" s="8"/>
      <c r="AF28" s="6"/>
      <c r="AG28" s="12" t="s">
        <v>78</v>
      </c>
      <c r="AH28" s="8"/>
      <c r="AI28" s="6"/>
      <c r="AJ28" s="12" t="s">
        <v>78</v>
      </c>
      <c r="AK28" s="8"/>
      <c r="AL28" s="6"/>
      <c r="AM28" s="7"/>
      <c r="AN28" s="8"/>
      <c r="AO28" s="6"/>
      <c r="AP28" s="12" t="s">
        <v>78</v>
      </c>
      <c r="AQ28" s="8"/>
      <c r="AR28" s="6"/>
      <c r="AS28" s="12" t="s">
        <v>78</v>
      </c>
      <c r="AT28" s="7"/>
      <c r="AU28" s="60"/>
      <c r="AV28" s="61"/>
      <c r="AW28" s="62"/>
      <c r="AX28" s="52"/>
      <c r="AY28" s="52"/>
      <c r="AZ28" s="53"/>
      <c r="BA28" s="53"/>
      <c r="BB28" s="54"/>
      <c r="BC28" s="51"/>
      <c r="BD28" s="51"/>
    </row>
    <row r="29" spans="1:59" ht="13.95" customHeight="1">
      <c r="A29" s="55" t="s">
        <v>14</v>
      </c>
      <c r="B29" s="33" t="s">
        <v>28</v>
      </c>
      <c r="C29" s="34"/>
      <c r="D29" s="35"/>
      <c r="E29" s="43"/>
      <c r="F29" s="43"/>
      <c r="G29" s="43"/>
      <c r="H29" s="43"/>
      <c r="I29" s="43"/>
      <c r="J29" s="43"/>
      <c r="K29" s="43"/>
      <c r="L29" s="43"/>
      <c r="M29" s="43"/>
      <c r="N29" s="33" t="s">
        <v>28</v>
      </c>
      <c r="O29" s="34"/>
      <c r="P29" s="35"/>
      <c r="Q29" s="33" t="s">
        <v>28</v>
      </c>
      <c r="R29" s="34"/>
      <c r="S29" s="35"/>
      <c r="T29" s="33" t="s">
        <v>28</v>
      </c>
      <c r="U29" s="34"/>
      <c r="V29" s="35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/>
      <c r="AU29" s="59">
        <f>COUNTIF(B29:AT29,B34) + COUNTIF(B29:AT29,K34)</f>
        <v>0</v>
      </c>
      <c r="AV29" s="36">
        <f>COUNTIF(B29:AT29,E34)</f>
        <v>0</v>
      </c>
      <c r="AW29" s="38">
        <f>COUNTIF(B29:AT29,H34) + COUNTIF(B29:AT29,N34)</f>
        <v>4</v>
      </c>
      <c r="AX29" s="40">
        <f>B30+E30+H30+K30+N30+Q30+T30+W30+Z30+AC30+AF30+AI30+AL30+AO30+AR30</f>
        <v>3</v>
      </c>
      <c r="AY29" s="40">
        <f t="shared" ref="AY29" si="44">D30+G30+J30+M30+P30+S30+V30+Y30+AB30+AE30+AH30+AK30+AN30+AQ30+AT30</f>
        <v>13</v>
      </c>
      <c r="AZ29" s="47">
        <f t="shared" ref="AZ29" si="45">AX29-AY29</f>
        <v>-10</v>
      </c>
      <c r="BA29" s="47">
        <f t="shared" ref="BA29" si="46">AU29*3+AV29*1</f>
        <v>0</v>
      </c>
      <c r="BB29" s="49">
        <f t="shared" ref="BB29" si="47">RANK(BC29,$BC$3:$BC$31)</f>
        <v>14</v>
      </c>
      <c r="BC29" s="51">
        <f>BA29*10000+AZ29*100+AX29</f>
        <v>-997</v>
      </c>
      <c r="BD29" s="51"/>
    </row>
    <row r="30" spans="1:59" ht="13.95" customHeight="1">
      <c r="A30" s="55"/>
      <c r="B30" s="6">
        <v>0</v>
      </c>
      <c r="C30" s="12" t="s">
        <v>78</v>
      </c>
      <c r="D30" s="8">
        <v>3</v>
      </c>
      <c r="E30" s="6"/>
      <c r="F30" s="12" t="s">
        <v>78</v>
      </c>
      <c r="G30" s="8"/>
      <c r="H30" s="6"/>
      <c r="I30" s="12" t="s">
        <v>78</v>
      </c>
      <c r="J30" s="8"/>
      <c r="K30" s="6"/>
      <c r="L30" s="12" t="s">
        <v>78</v>
      </c>
      <c r="M30" s="8"/>
      <c r="N30" s="6">
        <v>2</v>
      </c>
      <c r="O30" s="12" t="s">
        <v>78</v>
      </c>
      <c r="P30" s="8">
        <v>3</v>
      </c>
      <c r="Q30" s="6">
        <v>1</v>
      </c>
      <c r="R30" s="12" t="s">
        <v>78</v>
      </c>
      <c r="S30" s="8">
        <v>3</v>
      </c>
      <c r="T30" s="6">
        <v>0</v>
      </c>
      <c r="U30" s="12" t="s">
        <v>78</v>
      </c>
      <c r="V30" s="8">
        <v>4</v>
      </c>
      <c r="W30" s="6"/>
      <c r="X30" s="12" t="s">
        <v>78</v>
      </c>
      <c r="Y30" s="8"/>
      <c r="Z30" s="6"/>
      <c r="AA30" s="12" t="s">
        <v>78</v>
      </c>
      <c r="AB30" s="8"/>
      <c r="AC30" s="6"/>
      <c r="AD30" s="12" t="s">
        <v>78</v>
      </c>
      <c r="AE30" s="8"/>
      <c r="AF30" s="6"/>
      <c r="AG30" s="12" t="s">
        <v>78</v>
      </c>
      <c r="AH30" s="8"/>
      <c r="AI30" s="6"/>
      <c r="AJ30" s="12" t="s">
        <v>78</v>
      </c>
      <c r="AK30" s="8"/>
      <c r="AL30" s="6"/>
      <c r="AM30" s="12" t="s">
        <v>78</v>
      </c>
      <c r="AN30" s="8"/>
      <c r="AO30" s="6"/>
      <c r="AP30" s="7"/>
      <c r="AQ30" s="8"/>
      <c r="AR30" s="6"/>
      <c r="AS30" s="12" t="s">
        <v>78</v>
      </c>
      <c r="AT30" s="7"/>
      <c r="AU30" s="60"/>
      <c r="AV30" s="61"/>
      <c r="AW30" s="62"/>
      <c r="AX30" s="52"/>
      <c r="AY30" s="52"/>
      <c r="AZ30" s="53"/>
      <c r="BA30" s="53"/>
      <c r="BB30" s="54"/>
      <c r="BC30" s="51"/>
      <c r="BD30" s="51"/>
    </row>
    <row r="31" spans="1:59" ht="13.95" customHeight="1">
      <c r="A31" s="55" t="s">
        <v>15</v>
      </c>
      <c r="B31" s="43"/>
      <c r="C31" s="43"/>
      <c r="D31" s="43"/>
      <c r="E31" s="57"/>
      <c r="F31" s="57"/>
      <c r="G31" s="57"/>
      <c r="H31" s="58"/>
      <c r="I31" s="58"/>
      <c r="J31" s="58"/>
      <c r="K31" s="33" t="s">
        <v>28</v>
      </c>
      <c r="L31" s="34"/>
      <c r="M31" s="35"/>
      <c r="N31" s="33" t="s">
        <v>26</v>
      </c>
      <c r="O31" s="34"/>
      <c r="P31" s="35"/>
      <c r="Q31" s="33" t="s">
        <v>28</v>
      </c>
      <c r="R31" s="34"/>
      <c r="S31" s="35"/>
      <c r="T31" s="33" t="s">
        <v>27</v>
      </c>
      <c r="U31" s="34"/>
      <c r="V31" s="35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3"/>
      <c r="AP31" s="43"/>
      <c r="AQ31" s="43"/>
      <c r="AR31" s="43"/>
      <c r="AS31" s="43"/>
      <c r="AT31" s="44"/>
      <c r="AU31" s="45">
        <f>COUNTIF(B31:AT31,B34) + COUNTIF(B31:AT31,K34)</f>
        <v>1</v>
      </c>
      <c r="AV31" s="36">
        <f>COUNTIF(B31:AT31,E34)</f>
        <v>1</v>
      </c>
      <c r="AW31" s="38">
        <f>COUNTIF(B31:AT31,H34) + COUNTIF(B31:AT31,N34)</f>
        <v>2</v>
      </c>
      <c r="AX31" s="40">
        <f>B32+E32+H32+K32+N32+Q32+T32+W32+Z32+AC32+AF32+AI32+AL32+AO32+AR32</f>
        <v>5</v>
      </c>
      <c r="AY31" s="40">
        <f t="shared" ref="AY31" si="48">D32+G32+J32+M32+P32+S32+V32+Y32+AB32+AE32+AH32+AK32+AN32+AQ32+AT32</f>
        <v>9</v>
      </c>
      <c r="AZ31" s="47">
        <f t="shared" ref="AZ31" si="49">AX31-AY31</f>
        <v>-4</v>
      </c>
      <c r="BA31" s="47">
        <f t="shared" ref="BA31" si="50">AU31*3+AV31*1</f>
        <v>4</v>
      </c>
      <c r="BB31" s="49">
        <f t="shared" ref="BB31" si="51">RANK(BC31,$BC$3:$BC$31)</f>
        <v>9</v>
      </c>
      <c r="BC31" s="51">
        <f>BA31*10000+AZ31*100+AX31</f>
        <v>39605</v>
      </c>
      <c r="BD31" s="51"/>
    </row>
    <row r="32" spans="1:59" ht="13.95" customHeight="1" thickBot="1">
      <c r="A32" s="56"/>
      <c r="B32" s="16"/>
      <c r="C32" s="17" t="s">
        <v>78</v>
      </c>
      <c r="D32" s="18"/>
      <c r="E32" s="16"/>
      <c r="F32" s="17" t="s">
        <v>78</v>
      </c>
      <c r="G32" s="18"/>
      <c r="H32" s="16"/>
      <c r="I32" s="17" t="s">
        <v>78</v>
      </c>
      <c r="J32" s="18"/>
      <c r="K32" s="16">
        <v>2</v>
      </c>
      <c r="L32" s="17" t="s">
        <v>78</v>
      </c>
      <c r="M32" s="18">
        <v>3</v>
      </c>
      <c r="N32" s="16">
        <v>1</v>
      </c>
      <c r="O32" s="17" t="s">
        <v>78</v>
      </c>
      <c r="P32" s="18">
        <v>0</v>
      </c>
      <c r="Q32" s="16">
        <v>0</v>
      </c>
      <c r="R32" s="17" t="s">
        <v>78</v>
      </c>
      <c r="S32" s="18">
        <v>4</v>
      </c>
      <c r="T32" s="16">
        <v>2</v>
      </c>
      <c r="U32" s="17" t="s">
        <v>78</v>
      </c>
      <c r="V32" s="18">
        <v>2</v>
      </c>
      <c r="W32" s="16"/>
      <c r="X32" s="17" t="s">
        <v>78</v>
      </c>
      <c r="Y32" s="18"/>
      <c r="Z32" s="16"/>
      <c r="AA32" s="17" t="s">
        <v>78</v>
      </c>
      <c r="AB32" s="18"/>
      <c r="AC32" s="16"/>
      <c r="AD32" s="17" t="s">
        <v>78</v>
      </c>
      <c r="AE32" s="18"/>
      <c r="AF32" s="16"/>
      <c r="AG32" s="17" t="s">
        <v>78</v>
      </c>
      <c r="AH32" s="18"/>
      <c r="AI32" s="16"/>
      <c r="AJ32" s="17" t="s">
        <v>78</v>
      </c>
      <c r="AK32" s="18"/>
      <c r="AL32" s="16"/>
      <c r="AM32" s="17" t="s">
        <v>78</v>
      </c>
      <c r="AN32" s="18"/>
      <c r="AO32" s="16"/>
      <c r="AP32" s="17" t="s">
        <v>78</v>
      </c>
      <c r="AQ32" s="18"/>
      <c r="AR32" s="16"/>
      <c r="AS32" s="19"/>
      <c r="AT32" s="19"/>
      <c r="AU32" s="46"/>
      <c r="AV32" s="37"/>
      <c r="AW32" s="39"/>
      <c r="AX32" s="41"/>
      <c r="AY32" s="41"/>
      <c r="AZ32" s="48"/>
      <c r="BA32" s="48"/>
      <c r="BB32" s="50"/>
      <c r="BC32" s="51"/>
      <c r="BD32" s="51"/>
    </row>
    <row r="33" spans="1:56" ht="37.3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4"/>
      <c r="BD33" s="4"/>
    </row>
    <row r="34" spans="1:56" ht="3.6" customHeight="1">
      <c r="A34" s="10"/>
      <c r="B34" s="33" t="s">
        <v>26</v>
      </c>
      <c r="C34" s="34"/>
      <c r="D34" s="35"/>
      <c r="E34" s="33" t="s">
        <v>27</v>
      </c>
      <c r="F34" s="34"/>
      <c r="G34" s="35"/>
      <c r="H34" s="33" t="s">
        <v>28</v>
      </c>
      <c r="I34" s="34"/>
      <c r="J34" s="35"/>
      <c r="K34" s="33" t="s">
        <v>29</v>
      </c>
      <c r="L34" s="34"/>
      <c r="M34" s="35"/>
      <c r="N34" s="33" t="s">
        <v>30</v>
      </c>
      <c r="O34" s="34"/>
      <c r="P34" s="3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4"/>
      <c r="BD34" s="4"/>
    </row>
    <row r="35" spans="1:56" ht="37.35" customHeight="1"/>
    <row r="36" spans="1:56" ht="37.35" customHeight="1"/>
  </sheetData>
  <mergeCells count="400">
    <mergeCell ref="A1:BB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3:AU4"/>
    <mergeCell ref="AV3:AV4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5:AB5"/>
    <mergeCell ref="AC5:AE5"/>
    <mergeCell ref="AF5:AH5"/>
    <mergeCell ref="AI5:AK5"/>
    <mergeCell ref="AL5:AN5"/>
    <mergeCell ref="AO5:AQ5"/>
    <mergeCell ref="AR5:AT5"/>
    <mergeCell ref="Z3:AB3"/>
    <mergeCell ref="AC3:AE3"/>
    <mergeCell ref="AF3:AH3"/>
    <mergeCell ref="AI3:AK3"/>
    <mergeCell ref="AL3:AN3"/>
    <mergeCell ref="AO3:AQ3"/>
    <mergeCell ref="AR3:AT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BB5:BB6"/>
    <mergeCell ref="BC5:BC6"/>
    <mergeCell ref="AW3:AW4"/>
    <mergeCell ref="AX3:AX4"/>
    <mergeCell ref="AY3:AY4"/>
    <mergeCell ref="AZ3:AZ4"/>
    <mergeCell ref="BA3:BA4"/>
    <mergeCell ref="BB3:BB4"/>
    <mergeCell ref="BC3:BC4"/>
    <mergeCell ref="AX7:AX8"/>
    <mergeCell ref="AY7:AY8"/>
    <mergeCell ref="AZ7:AZ8"/>
    <mergeCell ref="BA7:BA8"/>
    <mergeCell ref="AU5:AU6"/>
    <mergeCell ref="AV5:AV6"/>
    <mergeCell ref="AW5:AW6"/>
    <mergeCell ref="AX5:AX6"/>
    <mergeCell ref="AY5:AY6"/>
    <mergeCell ref="AZ5:AZ6"/>
    <mergeCell ref="BA5:BA6"/>
    <mergeCell ref="AC7:AE7"/>
    <mergeCell ref="AF7:AH7"/>
    <mergeCell ref="AI7:AK7"/>
    <mergeCell ref="AL7:AN7"/>
    <mergeCell ref="AO7:AQ7"/>
    <mergeCell ref="AR7:AT7"/>
    <mergeCell ref="AU7:AU8"/>
    <mergeCell ref="AV7:AV8"/>
    <mergeCell ref="AW7:AW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BB7:BB8"/>
    <mergeCell ref="BC7:BC8"/>
    <mergeCell ref="BD7:BD8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U10"/>
    <mergeCell ref="AV9:AV10"/>
    <mergeCell ref="AW9:AW10"/>
    <mergeCell ref="AX9:AX10"/>
    <mergeCell ref="A7:A8"/>
    <mergeCell ref="BA9:BA10"/>
    <mergeCell ref="BB9:BB10"/>
    <mergeCell ref="BC9:BC10"/>
    <mergeCell ref="A11:A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U12"/>
    <mergeCell ref="AV11:AV12"/>
    <mergeCell ref="Z13:AB13"/>
    <mergeCell ref="AC13:AE13"/>
    <mergeCell ref="AF13:AH13"/>
    <mergeCell ref="AI13:AK13"/>
    <mergeCell ref="AL13:AN13"/>
    <mergeCell ref="AO13:AQ13"/>
    <mergeCell ref="AR13:AT13"/>
    <mergeCell ref="AY9:AY10"/>
    <mergeCell ref="AZ9:AZ10"/>
    <mergeCell ref="A13:A14"/>
    <mergeCell ref="B13:D13"/>
    <mergeCell ref="E13:G13"/>
    <mergeCell ref="H13:J13"/>
    <mergeCell ref="K13:M13"/>
    <mergeCell ref="N13:P13"/>
    <mergeCell ref="Q13:S13"/>
    <mergeCell ref="T13:V13"/>
    <mergeCell ref="W13:Y13"/>
    <mergeCell ref="BB13:BB14"/>
    <mergeCell ref="BC13:BC14"/>
    <mergeCell ref="AW11:AW12"/>
    <mergeCell ref="AX11:AX12"/>
    <mergeCell ref="AY11:AY12"/>
    <mergeCell ref="AZ11:AZ12"/>
    <mergeCell ref="BA11:BA12"/>
    <mergeCell ref="BB11:BB12"/>
    <mergeCell ref="BC11:BC12"/>
    <mergeCell ref="AX15:AX16"/>
    <mergeCell ref="AY15:AY16"/>
    <mergeCell ref="AZ15:AZ16"/>
    <mergeCell ref="BA15:BA16"/>
    <mergeCell ref="AU13:AU14"/>
    <mergeCell ref="AV13:AV14"/>
    <mergeCell ref="AW13:AW14"/>
    <mergeCell ref="AX13:AX14"/>
    <mergeCell ref="AY13:AY14"/>
    <mergeCell ref="AZ13:AZ14"/>
    <mergeCell ref="BA13:BA14"/>
    <mergeCell ref="AC15:AE15"/>
    <mergeCell ref="AF15:AH15"/>
    <mergeCell ref="AI15:AK15"/>
    <mergeCell ref="AL15:AN15"/>
    <mergeCell ref="AO15:AQ15"/>
    <mergeCell ref="AR15:AT15"/>
    <mergeCell ref="AU15:AU16"/>
    <mergeCell ref="AV15:AV16"/>
    <mergeCell ref="AW15:AW16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BB15:BB16"/>
    <mergeCell ref="BC15:BC16"/>
    <mergeCell ref="A17:A18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U18"/>
    <mergeCell ref="AV17:AV18"/>
    <mergeCell ref="AW17:AW18"/>
    <mergeCell ref="AX17:AX18"/>
    <mergeCell ref="AY17:AY18"/>
    <mergeCell ref="A15:A16"/>
    <mergeCell ref="BA17:BA18"/>
    <mergeCell ref="BB17:BB18"/>
    <mergeCell ref="BC17:BC18"/>
    <mergeCell ref="A19:A20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U20"/>
    <mergeCell ref="AV19:AV20"/>
    <mergeCell ref="AW19:AW20"/>
    <mergeCell ref="Z21:AB21"/>
    <mergeCell ref="AC21:AE21"/>
    <mergeCell ref="AF21:AH21"/>
    <mergeCell ref="AI21:AK21"/>
    <mergeCell ref="AL21:AN21"/>
    <mergeCell ref="AO21:AQ21"/>
    <mergeCell ref="AR21:AT21"/>
    <mergeCell ref="AU21:AU22"/>
    <mergeCell ref="AZ17:AZ18"/>
    <mergeCell ref="AV21:AV22"/>
    <mergeCell ref="AW21:AW22"/>
    <mergeCell ref="AX21:AX22"/>
    <mergeCell ref="AY21:AY22"/>
    <mergeCell ref="AZ21:AZ22"/>
    <mergeCell ref="A21:A22"/>
    <mergeCell ref="B21:D21"/>
    <mergeCell ref="E21:G21"/>
    <mergeCell ref="H21:J21"/>
    <mergeCell ref="K21:M21"/>
    <mergeCell ref="N21:P21"/>
    <mergeCell ref="Q21:S21"/>
    <mergeCell ref="T21:V21"/>
    <mergeCell ref="W21:Y21"/>
    <mergeCell ref="BA21:BA22"/>
    <mergeCell ref="BB21:BB22"/>
    <mergeCell ref="BC21:BC22"/>
    <mergeCell ref="AX19:AX20"/>
    <mergeCell ref="AY19:AY20"/>
    <mergeCell ref="AZ19:AZ20"/>
    <mergeCell ref="BA19:BA20"/>
    <mergeCell ref="BB19:BB20"/>
    <mergeCell ref="BC19:BC20"/>
    <mergeCell ref="AU23:AU24"/>
    <mergeCell ref="AV23:AV24"/>
    <mergeCell ref="A23:A24"/>
    <mergeCell ref="B23:D23"/>
    <mergeCell ref="E23:G23"/>
    <mergeCell ref="H23:J23"/>
    <mergeCell ref="K23:M23"/>
    <mergeCell ref="N23:P23"/>
    <mergeCell ref="Q23:S23"/>
    <mergeCell ref="T23:V23"/>
    <mergeCell ref="W23:Y23"/>
    <mergeCell ref="Z25:AB25"/>
    <mergeCell ref="AC25:AE25"/>
    <mergeCell ref="AF25:AH25"/>
    <mergeCell ref="AI25:AK25"/>
    <mergeCell ref="AL25:AN25"/>
    <mergeCell ref="AO25:AQ25"/>
    <mergeCell ref="AR25:AT25"/>
    <mergeCell ref="Z23:AB23"/>
    <mergeCell ref="AC23:AE23"/>
    <mergeCell ref="AF23:AH23"/>
    <mergeCell ref="AI23:AK23"/>
    <mergeCell ref="AL23:AN23"/>
    <mergeCell ref="AO23:AQ23"/>
    <mergeCell ref="AR23:AT23"/>
    <mergeCell ref="A25:A26"/>
    <mergeCell ref="B25:D25"/>
    <mergeCell ref="E25:G25"/>
    <mergeCell ref="H25:J25"/>
    <mergeCell ref="K25:M25"/>
    <mergeCell ref="N25:P25"/>
    <mergeCell ref="Q25:S25"/>
    <mergeCell ref="T25:V25"/>
    <mergeCell ref="W25:Y25"/>
    <mergeCell ref="BB25:BB26"/>
    <mergeCell ref="BC25:BC26"/>
    <mergeCell ref="AW23:AW24"/>
    <mergeCell ref="AX23:AX24"/>
    <mergeCell ref="AY23:AY24"/>
    <mergeCell ref="AZ23:AZ24"/>
    <mergeCell ref="BA23:BA24"/>
    <mergeCell ref="BB23:BB24"/>
    <mergeCell ref="BC23:BC24"/>
    <mergeCell ref="AX27:AX28"/>
    <mergeCell ref="AY27:AY28"/>
    <mergeCell ref="AZ27:AZ28"/>
    <mergeCell ref="BA27:BA28"/>
    <mergeCell ref="AU25:AU26"/>
    <mergeCell ref="AV25:AV26"/>
    <mergeCell ref="AW25:AW26"/>
    <mergeCell ref="AX25:AX26"/>
    <mergeCell ref="AY25:AY26"/>
    <mergeCell ref="AZ25:AZ26"/>
    <mergeCell ref="BA25:BA26"/>
    <mergeCell ref="AC27:AE27"/>
    <mergeCell ref="AF27:AH27"/>
    <mergeCell ref="AI27:AK27"/>
    <mergeCell ref="AL27:AN27"/>
    <mergeCell ref="AO27:AQ27"/>
    <mergeCell ref="AR27:AT27"/>
    <mergeCell ref="AU27:AU28"/>
    <mergeCell ref="AV27:AV28"/>
    <mergeCell ref="AW27:AW28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BB27:BB28"/>
    <mergeCell ref="BC27:BC28"/>
    <mergeCell ref="BD27:BD28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U30"/>
    <mergeCell ref="AV29:AV30"/>
    <mergeCell ref="AW29:AW30"/>
    <mergeCell ref="AX29:AX30"/>
    <mergeCell ref="A27:A28"/>
    <mergeCell ref="A31:A32"/>
    <mergeCell ref="B31:D31"/>
    <mergeCell ref="E31:G31"/>
    <mergeCell ref="H31:J31"/>
    <mergeCell ref="K31:M31"/>
    <mergeCell ref="N31:P31"/>
    <mergeCell ref="Q31:S31"/>
    <mergeCell ref="T31:V31"/>
    <mergeCell ref="W31:Y31"/>
    <mergeCell ref="AZ31:AZ32"/>
    <mergeCell ref="BA31:BA32"/>
    <mergeCell ref="BB31:BB32"/>
    <mergeCell ref="BC31:BC32"/>
    <mergeCell ref="BD31:BD32"/>
    <mergeCell ref="AY29:AY30"/>
    <mergeCell ref="AZ29:AZ30"/>
    <mergeCell ref="BA29:BA30"/>
    <mergeCell ref="BB29:BB30"/>
    <mergeCell ref="BC29:BC30"/>
    <mergeCell ref="BD29:BD30"/>
    <mergeCell ref="B34:D34"/>
    <mergeCell ref="E34:G34"/>
    <mergeCell ref="H34:J34"/>
    <mergeCell ref="K34:M34"/>
    <mergeCell ref="N34:P34"/>
    <mergeCell ref="AV31:AV32"/>
    <mergeCell ref="AW31:AW32"/>
    <mergeCell ref="AX31:AX32"/>
    <mergeCell ref="AY31:AY32"/>
    <mergeCell ref="Z31:AB31"/>
    <mergeCell ref="AC31:AE31"/>
    <mergeCell ref="AF31:AH31"/>
    <mergeCell ref="AI31:AK31"/>
    <mergeCell ref="AL31:AN31"/>
    <mergeCell ref="AO31:AQ31"/>
    <mergeCell ref="AR31:AT31"/>
    <mergeCell ref="AU31:AU32"/>
  </mergeCells>
  <phoneticPr fontId="1"/>
  <pageMargins left="0.39374999999999999" right="0.39374999999999999" top="0.39374999999999999" bottom="0.39374999999999999" header="0.511811023622047" footer="0.511811023622047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6"/>
  <sheetViews>
    <sheetView zoomScaleNormal="100" workbookViewId="0">
      <selection activeCell="Q30" sqref="Q30"/>
    </sheetView>
  </sheetViews>
  <sheetFormatPr defaultColWidth="11.5546875" defaultRowHeight="12"/>
  <cols>
    <col min="1" max="1" width="14.88671875" style="2" customWidth="1"/>
    <col min="2" max="43" width="1.88671875" style="2" customWidth="1"/>
    <col min="44" max="51" width="4" style="2" customWidth="1"/>
    <col min="52" max="54" width="0.44140625" style="11" customWidth="1"/>
    <col min="55" max="57" width="8.88671875" style="2" customWidth="1"/>
    <col min="58" max="16384" width="11.5546875" style="2"/>
  </cols>
  <sheetData>
    <row r="1" spans="1:54" ht="28.35" customHeight="1" thickBo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21"/>
      <c r="BA1" s="21"/>
      <c r="BB1" s="21"/>
    </row>
    <row r="2" spans="1:54" ht="90" customHeight="1">
      <c r="A2" s="13"/>
      <c r="B2" s="83" t="s">
        <v>33</v>
      </c>
      <c r="C2" s="83"/>
      <c r="D2" s="83"/>
      <c r="E2" s="66" t="s">
        <v>34</v>
      </c>
      <c r="F2" s="66"/>
      <c r="G2" s="66"/>
      <c r="H2" s="84" t="s">
        <v>35</v>
      </c>
      <c r="I2" s="84"/>
      <c r="J2" s="84"/>
      <c r="K2" s="66" t="s">
        <v>36</v>
      </c>
      <c r="L2" s="66"/>
      <c r="M2" s="66"/>
      <c r="N2" s="66" t="s">
        <v>37</v>
      </c>
      <c r="O2" s="66"/>
      <c r="P2" s="66"/>
      <c r="Q2" s="66" t="s">
        <v>38</v>
      </c>
      <c r="R2" s="66"/>
      <c r="S2" s="66"/>
      <c r="T2" s="66" t="s">
        <v>39</v>
      </c>
      <c r="U2" s="66"/>
      <c r="V2" s="66"/>
      <c r="W2" s="66" t="s">
        <v>40</v>
      </c>
      <c r="X2" s="66"/>
      <c r="Y2" s="66"/>
      <c r="Z2" s="85" t="s">
        <v>79</v>
      </c>
      <c r="AA2" s="85"/>
      <c r="AB2" s="85"/>
      <c r="AC2" s="66" t="s">
        <v>42</v>
      </c>
      <c r="AD2" s="66"/>
      <c r="AE2" s="66"/>
      <c r="AF2" s="66" t="s">
        <v>43</v>
      </c>
      <c r="AG2" s="66"/>
      <c r="AH2" s="66"/>
      <c r="AI2" s="84" t="s">
        <v>44</v>
      </c>
      <c r="AJ2" s="84"/>
      <c r="AK2" s="84"/>
      <c r="AL2" s="66" t="s">
        <v>45</v>
      </c>
      <c r="AM2" s="66"/>
      <c r="AN2" s="66"/>
      <c r="AO2" s="66" t="s">
        <v>46</v>
      </c>
      <c r="AP2" s="66"/>
      <c r="AQ2" s="66"/>
      <c r="AR2" s="20" t="s">
        <v>16</v>
      </c>
      <c r="AS2" s="14" t="s">
        <v>17</v>
      </c>
      <c r="AT2" s="14" t="s">
        <v>18</v>
      </c>
      <c r="AU2" s="14" t="s">
        <v>19</v>
      </c>
      <c r="AV2" s="14" t="s">
        <v>20</v>
      </c>
      <c r="AW2" s="14" t="s">
        <v>21</v>
      </c>
      <c r="AX2" s="14" t="s">
        <v>22</v>
      </c>
      <c r="AY2" s="15" t="s">
        <v>23</v>
      </c>
      <c r="AZ2" s="22" t="s">
        <v>24</v>
      </c>
      <c r="BA2" s="23"/>
      <c r="BB2" s="24" t="s">
        <v>25</v>
      </c>
    </row>
    <row r="3" spans="1:54" ht="13.2" customHeight="1">
      <c r="A3" s="63" t="s">
        <v>33</v>
      </c>
      <c r="B3" s="43"/>
      <c r="C3" s="43"/>
      <c r="D3" s="43"/>
      <c r="E3" s="58"/>
      <c r="F3" s="58"/>
      <c r="G3" s="58"/>
      <c r="H3" s="58"/>
      <c r="I3" s="58"/>
      <c r="J3" s="58"/>
      <c r="K3" s="42"/>
      <c r="L3" s="42"/>
      <c r="M3" s="42"/>
      <c r="N3" s="42"/>
      <c r="O3" s="42"/>
      <c r="P3" s="42"/>
      <c r="Q3" s="43"/>
      <c r="R3" s="43"/>
      <c r="S3" s="43"/>
      <c r="T3" s="42"/>
      <c r="U3" s="42"/>
      <c r="V3" s="42"/>
      <c r="W3" s="43"/>
      <c r="X3" s="43"/>
      <c r="Y3" s="43"/>
      <c r="Z3" s="42"/>
      <c r="AA3" s="42"/>
      <c r="AB3" s="42"/>
      <c r="AC3" s="43"/>
      <c r="AD3" s="43"/>
      <c r="AE3" s="43"/>
      <c r="AF3" s="58" t="s">
        <v>26</v>
      </c>
      <c r="AG3" s="58"/>
      <c r="AH3" s="58"/>
      <c r="AI3" s="58" t="s">
        <v>28</v>
      </c>
      <c r="AJ3" s="58"/>
      <c r="AK3" s="58"/>
      <c r="AL3" s="58" t="s">
        <v>28</v>
      </c>
      <c r="AM3" s="58"/>
      <c r="AN3" s="58"/>
      <c r="AO3" s="58" t="s">
        <v>28</v>
      </c>
      <c r="AP3" s="58"/>
      <c r="AQ3" s="58"/>
      <c r="AR3" s="81">
        <f>COUNTIF(E3:AQ3,B34) + COUNTIF(E3:AQ3,K34)</f>
        <v>1</v>
      </c>
      <c r="AS3" s="36">
        <f>COUNTIF(B3:AQ3,E34)</f>
        <v>0</v>
      </c>
      <c r="AT3" s="38">
        <f>COUNTIF(B3:AQ3,H34) + COUNTIF(B3:AQ3,N34)</f>
        <v>3</v>
      </c>
      <c r="AU3" s="40">
        <f>B4+E4+H4+K4+N4+Q4+T4+W4+Z4+AC4+AF4+AI4+AL4+AO4</f>
        <v>5</v>
      </c>
      <c r="AV3" s="40">
        <f>D4+G4+J4+M4+P4+S4+V4+Y4+AB4+AE4+AH4+AK4+AN4+AQ4</f>
        <v>11</v>
      </c>
      <c r="AW3" s="47">
        <f>AU3-AV3</f>
        <v>-6</v>
      </c>
      <c r="AX3" s="36">
        <f>AR3*3+AS3*1</f>
        <v>3</v>
      </c>
      <c r="AY3" s="49">
        <f>RANK(AZ3,$AZ$3:$AZ$30)</f>
        <v>10</v>
      </c>
      <c r="AZ3" s="51">
        <f>AX3*10000+AW3*100+AU3</f>
        <v>29405</v>
      </c>
      <c r="BA3" s="4"/>
      <c r="BB3" s="73">
        <f>AX3/(AR3+AS3+AT3)</f>
        <v>0.75</v>
      </c>
    </row>
    <row r="4" spans="1:54" ht="13.2" customHeight="1">
      <c r="A4" s="63"/>
      <c r="B4" s="6"/>
      <c r="C4" s="7"/>
      <c r="D4" s="8"/>
      <c r="E4" s="6"/>
      <c r="F4" s="12" t="s">
        <v>78</v>
      </c>
      <c r="G4" s="8"/>
      <c r="H4" s="6"/>
      <c r="I4" s="12" t="s">
        <v>78</v>
      </c>
      <c r="J4" s="8"/>
      <c r="K4" s="6"/>
      <c r="L4" s="12" t="s">
        <v>78</v>
      </c>
      <c r="M4" s="8"/>
      <c r="N4" s="6"/>
      <c r="O4" s="12" t="s">
        <v>78</v>
      </c>
      <c r="P4" s="8"/>
      <c r="Q4" s="6"/>
      <c r="R4" s="12" t="s">
        <v>78</v>
      </c>
      <c r="S4" s="8"/>
      <c r="T4" s="6"/>
      <c r="U4" s="12" t="s">
        <v>78</v>
      </c>
      <c r="V4" s="8"/>
      <c r="W4" s="6"/>
      <c r="X4" s="12" t="s">
        <v>78</v>
      </c>
      <c r="Y4" s="8"/>
      <c r="Z4" s="6"/>
      <c r="AA4" s="12" t="s">
        <v>78</v>
      </c>
      <c r="AB4" s="8"/>
      <c r="AC4" s="6"/>
      <c r="AD4" s="12" t="s">
        <v>78</v>
      </c>
      <c r="AE4" s="8"/>
      <c r="AF4" s="6">
        <v>1</v>
      </c>
      <c r="AG4" s="12" t="s">
        <v>78</v>
      </c>
      <c r="AH4" s="8">
        <v>0</v>
      </c>
      <c r="AI4" s="6">
        <v>1</v>
      </c>
      <c r="AJ4" s="12" t="s">
        <v>78</v>
      </c>
      <c r="AK4" s="8">
        <v>2</v>
      </c>
      <c r="AL4" s="6">
        <v>1</v>
      </c>
      <c r="AM4" s="12" t="s">
        <v>78</v>
      </c>
      <c r="AN4" s="8">
        <v>6</v>
      </c>
      <c r="AO4" s="6">
        <v>2</v>
      </c>
      <c r="AP4" s="12" t="s">
        <v>78</v>
      </c>
      <c r="AQ4" s="8">
        <v>3</v>
      </c>
      <c r="AR4" s="82"/>
      <c r="AS4" s="61"/>
      <c r="AT4" s="62"/>
      <c r="AU4" s="80"/>
      <c r="AV4" s="80"/>
      <c r="AW4" s="53"/>
      <c r="AX4" s="61"/>
      <c r="AY4" s="54"/>
      <c r="AZ4" s="51"/>
      <c r="BA4" s="4"/>
      <c r="BB4" s="73"/>
    </row>
    <row r="5" spans="1:54" ht="13.35" customHeight="1">
      <c r="A5" s="6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 t="s">
        <v>26</v>
      </c>
      <c r="AD5" s="58"/>
      <c r="AE5" s="58"/>
      <c r="AF5" s="58" t="s">
        <v>26</v>
      </c>
      <c r="AG5" s="58"/>
      <c r="AH5" s="58"/>
      <c r="AI5" s="58" t="s">
        <v>26</v>
      </c>
      <c r="AJ5" s="58"/>
      <c r="AK5" s="58"/>
      <c r="AL5" s="58" t="s">
        <v>26</v>
      </c>
      <c r="AM5" s="58"/>
      <c r="AN5" s="58"/>
      <c r="AO5" s="43"/>
      <c r="AP5" s="43"/>
      <c r="AQ5" s="43"/>
      <c r="AR5" s="45">
        <f>COUNTIF(B5:AQ5,B34) + COUNTIF(B5:AQ5,K34)</f>
        <v>4</v>
      </c>
      <c r="AS5" s="36">
        <f>COUNTIF(B5:AQ5,E34)</f>
        <v>0</v>
      </c>
      <c r="AT5" s="38">
        <f>COUNTIF(B5:AQ5,H34) + COUNTIF(B5:AQ5,N34)</f>
        <v>0</v>
      </c>
      <c r="AU5" s="40">
        <f t="shared" ref="AU5" si="0">B6+E6+H6+K6+N6+Q6+T6+W6+Z6+AC6+AF6+AI6+AL6+AO6</f>
        <v>15</v>
      </c>
      <c r="AV5" s="40">
        <f t="shared" ref="AV5" si="1">D6+G6+J6+M6+P6+S6+V6+Y6+AB6+AE6+AH6+AK6+AN6+AQ6</f>
        <v>3</v>
      </c>
      <c r="AW5" s="47">
        <f t="shared" ref="AW5" si="2">AU5-AV5</f>
        <v>12</v>
      </c>
      <c r="AX5" s="36">
        <f t="shared" ref="AX5" si="3">AR5*3+AS5*1</f>
        <v>12</v>
      </c>
      <c r="AY5" s="49">
        <f t="shared" ref="AY5" si="4">RANK(AZ5,$AZ$3:$AZ$30)</f>
        <v>1</v>
      </c>
      <c r="AZ5" s="51">
        <f>AX5*10000+AW5*100+AU5</f>
        <v>121215</v>
      </c>
      <c r="BA5" s="4"/>
      <c r="BB5" s="73">
        <f>AX5/(AR5+AS5+AT5)</f>
        <v>3</v>
      </c>
    </row>
    <row r="6" spans="1:54" ht="13.2" customHeight="1">
      <c r="A6" s="63"/>
      <c r="B6" s="6"/>
      <c r="C6" s="12" t="s">
        <v>78</v>
      </c>
      <c r="D6" s="8"/>
      <c r="E6" s="6"/>
      <c r="F6" s="7"/>
      <c r="G6" s="8"/>
      <c r="H6" s="6"/>
      <c r="I6" s="12" t="s">
        <v>78</v>
      </c>
      <c r="J6" s="8"/>
      <c r="K6" s="6"/>
      <c r="L6" s="12" t="s">
        <v>78</v>
      </c>
      <c r="M6" s="8"/>
      <c r="N6" s="6"/>
      <c r="O6" s="12" t="s">
        <v>78</v>
      </c>
      <c r="P6" s="8"/>
      <c r="Q6" s="6"/>
      <c r="R6" s="12" t="s">
        <v>78</v>
      </c>
      <c r="S6" s="8"/>
      <c r="T6" s="6"/>
      <c r="U6" s="12" t="s">
        <v>78</v>
      </c>
      <c r="V6" s="8"/>
      <c r="W6" s="6"/>
      <c r="X6" s="12" t="s">
        <v>78</v>
      </c>
      <c r="Y6" s="8"/>
      <c r="Z6" s="6"/>
      <c r="AA6" s="12" t="s">
        <v>78</v>
      </c>
      <c r="AB6" s="8"/>
      <c r="AC6" s="6">
        <v>4</v>
      </c>
      <c r="AD6" s="12" t="s">
        <v>78</v>
      </c>
      <c r="AE6" s="8">
        <v>2</v>
      </c>
      <c r="AF6" s="6">
        <v>5</v>
      </c>
      <c r="AG6" s="12" t="s">
        <v>78</v>
      </c>
      <c r="AH6" s="8">
        <v>0</v>
      </c>
      <c r="AI6" s="6">
        <v>3</v>
      </c>
      <c r="AJ6" s="12" t="s">
        <v>78</v>
      </c>
      <c r="AK6" s="8">
        <v>0</v>
      </c>
      <c r="AL6" s="6">
        <v>3</v>
      </c>
      <c r="AM6" s="12" t="s">
        <v>78</v>
      </c>
      <c r="AN6" s="8">
        <v>1</v>
      </c>
      <c r="AO6" s="6"/>
      <c r="AP6" s="12" t="s">
        <v>78</v>
      </c>
      <c r="AQ6" s="8"/>
      <c r="AR6" s="60"/>
      <c r="AS6" s="61"/>
      <c r="AT6" s="62"/>
      <c r="AU6" s="80"/>
      <c r="AV6" s="80"/>
      <c r="AW6" s="53"/>
      <c r="AX6" s="61"/>
      <c r="AY6" s="54"/>
      <c r="AZ6" s="51"/>
      <c r="BA6" s="4"/>
      <c r="BB6" s="73"/>
    </row>
    <row r="7" spans="1:54" ht="13.2" customHeight="1">
      <c r="A7" s="6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58" t="s">
        <v>27</v>
      </c>
      <c r="AA7" s="58"/>
      <c r="AB7" s="58"/>
      <c r="AC7" s="58" t="s">
        <v>26</v>
      </c>
      <c r="AD7" s="58"/>
      <c r="AE7" s="58"/>
      <c r="AF7" s="58" t="s">
        <v>26</v>
      </c>
      <c r="AG7" s="58"/>
      <c r="AH7" s="58"/>
      <c r="AI7" s="58" t="s">
        <v>26</v>
      </c>
      <c r="AJ7" s="58"/>
      <c r="AK7" s="58"/>
      <c r="AL7" s="43"/>
      <c r="AM7" s="43"/>
      <c r="AN7" s="43"/>
      <c r="AO7" s="43"/>
      <c r="AP7" s="43"/>
      <c r="AQ7" s="43"/>
      <c r="AR7" s="45">
        <f>COUNTIF(B7:AQ7,B34) + COUNTIF(B7:AQ7,K34)</f>
        <v>3</v>
      </c>
      <c r="AS7" s="36">
        <f>COUNTIF(B7:AQ7,E34)</f>
        <v>1</v>
      </c>
      <c r="AT7" s="38">
        <f>COUNTIF(B7:AQ7,H34) + COUNTIF(B7:AQ7,N34)</f>
        <v>0</v>
      </c>
      <c r="AU7" s="40">
        <f t="shared" ref="AU7" si="5">B8+E8+H8+K8+N8+Q8+T8+W8+Z8+AC8+AF8+AI8+AL8+AO8</f>
        <v>13</v>
      </c>
      <c r="AV7" s="40">
        <f t="shared" ref="AV7" si="6">D8+G8+J8+M8+P8+S8+V8+Y8+AB8+AE8+AH8+AK8+AN8+AQ8</f>
        <v>1</v>
      </c>
      <c r="AW7" s="47">
        <f t="shared" ref="AW7" si="7">AU7-AV7</f>
        <v>12</v>
      </c>
      <c r="AX7" s="36">
        <f t="shared" ref="AX7" si="8">AR7*3+AS7*1</f>
        <v>10</v>
      </c>
      <c r="AY7" s="49">
        <f t="shared" ref="AY7" si="9">RANK(AZ7,$AZ$3:$AZ$30)</f>
        <v>2</v>
      </c>
      <c r="AZ7" s="51">
        <f>AX7*10000+AW7*100+AU7</f>
        <v>101213</v>
      </c>
      <c r="BA7" s="51"/>
      <c r="BB7" s="73">
        <f>AX7/(AR7+AS7+AT7)</f>
        <v>2.5</v>
      </c>
    </row>
    <row r="8" spans="1:54" ht="13.2" customHeight="1">
      <c r="A8" s="63"/>
      <c r="B8" s="6"/>
      <c r="C8" s="12" t="s">
        <v>78</v>
      </c>
      <c r="D8" s="8"/>
      <c r="E8" s="6"/>
      <c r="F8" s="12" t="s">
        <v>78</v>
      </c>
      <c r="G8" s="8"/>
      <c r="H8" s="6"/>
      <c r="I8" s="12"/>
      <c r="J8" s="8"/>
      <c r="K8" s="6"/>
      <c r="L8" s="12" t="s">
        <v>78</v>
      </c>
      <c r="M8" s="8"/>
      <c r="N8" s="6"/>
      <c r="O8" s="12" t="s">
        <v>78</v>
      </c>
      <c r="P8" s="8"/>
      <c r="Q8" s="6"/>
      <c r="R8" s="12" t="s">
        <v>78</v>
      </c>
      <c r="S8" s="8"/>
      <c r="T8" s="6"/>
      <c r="U8" s="12" t="s">
        <v>78</v>
      </c>
      <c r="V8" s="8"/>
      <c r="W8" s="6"/>
      <c r="X8" s="12" t="s">
        <v>78</v>
      </c>
      <c r="Y8" s="8"/>
      <c r="Z8" s="6">
        <v>0</v>
      </c>
      <c r="AA8" s="12" t="s">
        <v>78</v>
      </c>
      <c r="AB8" s="8">
        <v>0</v>
      </c>
      <c r="AC8" s="6">
        <v>7</v>
      </c>
      <c r="AD8" s="12" t="s">
        <v>78</v>
      </c>
      <c r="AE8" s="8">
        <v>1</v>
      </c>
      <c r="AF8" s="6">
        <v>3</v>
      </c>
      <c r="AG8" s="12" t="s">
        <v>78</v>
      </c>
      <c r="AH8" s="8">
        <v>0</v>
      </c>
      <c r="AI8" s="6">
        <v>3</v>
      </c>
      <c r="AJ8" s="12" t="s">
        <v>78</v>
      </c>
      <c r="AK8" s="8">
        <v>0</v>
      </c>
      <c r="AL8" s="6"/>
      <c r="AM8" s="12" t="s">
        <v>78</v>
      </c>
      <c r="AN8" s="8"/>
      <c r="AO8" s="6"/>
      <c r="AP8" s="12" t="s">
        <v>78</v>
      </c>
      <c r="AQ8" s="8"/>
      <c r="AR8" s="60"/>
      <c r="AS8" s="61"/>
      <c r="AT8" s="62"/>
      <c r="AU8" s="80"/>
      <c r="AV8" s="80"/>
      <c r="AW8" s="53"/>
      <c r="AX8" s="61"/>
      <c r="AY8" s="54"/>
      <c r="AZ8" s="51"/>
      <c r="BA8" s="51"/>
      <c r="BB8" s="73"/>
    </row>
    <row r="9" spans="1:54" ht="13.2" customHeight="1">
      <c r="A9" s="63" t="s">
        <v>36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2"/>
      <c r="R9" s="42"/>
      <c r="S9" s="42"/>
      <c r="T9" s="42"/>
      <c r="U9" s="42"/>
      <c r="V9" s="42"/>
      <c r="W9" s="58" t="s">
        <v>28</v>
      </c>
      <c r="X9" s="58"/>
      <c r="Y9" s="58"/>
      <c r="Z9" s="58" t="s">
        <v>28</v>
      </c>
      <c r="AA9" s="58"/>
      <c r="AB9" s="58"/>
      <c r="AC9" s="58" t="s">
        <v>27</v>
      </c>
      <c r="AD9" s="58"/>
      <c r="AE9" s="58"/>
      <c r="AF9" s="58" t="s">
        <v>27</v>
      </c>
      <c r="AG9" s="58"/>
      <c r="AH9" s="58"/>
      <c r="AI9" s="42"/>
      <c r="AJ9" s="42"/>
      <c r="AK9" s="42"/>
      <c r="AL9" s="43"/>
      <c r="AM9" s="43"/>
      <c r="AN9" s="43"/>
      <c r="AO9" s="43"/>
      <c r="AP9" s="43"/>
      <c r="AQ9" s="43"/>
      <c r="AR9" s="45">
        <f>COUNTIF(B9:AQ9,B34) + COUNTIF(B9:AQ9,K34)</f>
        <v>0</v>
      </c>
      <c r="AS9" s="36">
        <f>COUNTIF(B9:AQ9,E34)</f>
        <v>2</v>
      </c>
      <c r="AT9" s="38">
        <f>COUNTIF(B9:AQ9,H34) + COUNTIF(B9:AQ9,N34)</f>
        <v>2</v>
      </c>
      <c r="AU9" s="40">
        <f t="shared" ref="AU9" si="10">B10+E10+H10+K10+N10+Q10+T10+W10+Z10+AC10+AF10+AI10+AL10+AO10</f>
        <v>4</v>
      </c>
      <c r="AV9" s="40">
        <f t="shared" ref="AV9" si="11">D10+G10+J10+M10+P10+S10+V10+Y10+AB10+AE10+AH10+AK10+AN10+AQ10</f>
        <v>9</v>
      </c>
      <c r="AW9" s="47">
        <f t="shared" ref="AW9" si="12">AU9-AV9</f>
        <v>-5</v>
      </c>
      <c r="AX9" s="36">
        <f t="shared" ref="AX9" si="13">AR9*3+AS9*1</f>
        <v>2</v>
      </c>
      <c r="AY9" s="49">
        <f t="shared" ref="AY9" si="14">RANK(AZ9,$AZ$3:$AZ$30)</f>
        <v>12</v>
      </c>
      <c r="AZ9" s="51">
        <f>AX9*10000+AW9*100+AU9</f>
        <v>19504</v>
      </c>
      <c r="BA9" s="4"/>
      <c r="BB9" s="73">
        <f>AX9/(AR9+AS9+AT9)</f>
        <v>0.5</v>
      </c>
    </row>
    <row r="10" spans="1:54" ht="13.2" customHeight="1">
      <c r="A10" s="63"/>
      <c r="B10" s="6"/>
      <c r="C10" s="12" t="s">
        <v>78</v>
      </c>
      <c r="D10" s="8"/>
      <c r="E10" s="6"/>
      <c r="F10" s="12" t="s">
        <v>78</v>
      </c>
      <c r="G10" s="8"/>
      <c r="H10" s="6"/>
      <c r="I10" s="12" t="s">
        <v>78</v>
      </c>
      <c r="J10" s="8"/>
      <c r="K10" s="6"/>
      <c r="L10" s="12"/>
      <c r="M10" s="8"/>
      <c r="N10" s="6"/>
      <c r="O10" s="12" t="s">
        <v>78</v>
      </c>
      <c r="P10" s="8"/>
      <c r="Q10" s="6"/>
      <c r="R10" s="12" t="s">
        <v>78</v>
      </c>
      <c r="S10" s="8"/>
      <c r="T10" s="6"/>
      <c r="U10" s="12" t="s">
        <v>78</v>
      </c>
      <c r="V10" s="8"/>
      <c r="W10" s="6">
        <v>1</v>
      </c>
      <c r="X10" s="12" t="s">
        <v>78</v>
      </c>
      <c r="Y10" s="8">
        <v>4</v>
      </c>
      <c r="Z10" s="6">
        <v>1</v>
      </c>
      <c r="AA10" s="12" t="s">
        <v>78</v>
      </c>
      <c r="AB10" s="8">
        <v>3</v>
      </c>
      <c r="AC10" s="6">
        <v>1</v>
      </c>
      <c r="AD10" s="12" t="s">
        <v>78</v>
      </c>
      <c r="AE10" s="8">
        <v>1</v>
      </c>
      <c r="AF10" s="6">
        <v>1</v>
      </c>
      <c r="AG10" s="12" t="s">
        <v>78</v>
      </c>
      <c r="AH10" s="8">
        <v>1</v>
      </c>
      <c r="AI10" s="6"/>
      <c r="AJ10" s="12" t="s">
        <v>78</v>
      </c>
      <c r="AK10" s="8"/>
      <c r="AL10" s="6"/>
      <c r="AM10" s="12" t="s">
        <v>78</v>
      </c>
      <c r="AN10" s="8"/>
      <c r="AO10" s="6"/>
      <c r="AP10" s="12" t="s">
        <v>78</v>
      </c>
      <c r="AQ10" s="8"/>
      <c r="AR10" s="60"/>
      <c r="AS10" s="61"/>
      <c r="AT10" s="62"/>
      <c r="AU10" s="80"/>
      <c r="AV10" s="80"/>
      <c r="AW10" s="53"/>
      <c r="AX10" s="61"/>
      <c r="AY10" s="54"/>
      <c r="AZ10" s="51"/>
      <c r="BA10" s="4"/>
      <c r="BB10" s="73"/>
    </row>
    <row r="11" spans="1:54" ht="13.2" customHeight="1">
      <c r="A11" s="63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58" t="s">
        <v>28</v>
      </c>
      <c r="X11" s="58"/>
      <c r="Y11" s="58"/>
      <c r="Z11" s="58" t="s">
        <v>28</v>
      </c>
      <c r="AA11" s="58"/>
      <c r="AB11" s="58"/>
      <c r="AC11" s="58" t="s">
        <v>28</v>
      </c>
      <c r="AD11" s="58"/>
      <c r="AE11" s="58"/>
      <c r="AF11" s="43"/>
      <c r="AG11" s="43"/>
      <c r="AH11" s="43"/>
      <c r="AI11" s="43"/>
      <c r="AJ11" s="43"/>
      <c r="AK11" s="43"/>
      <c r="AL11" s="43"/>
      <c r="AM11" s="43"/>
      <c r="AN11" s="43"/>
      <c r="AO11" s="58" t="s">
        <v>28</v>
      </c>
      <c r="AP11" s="58"/>
      <c r="AQ11" s="58"/>
      <c r="AR11" s="45">
        <f>COUNTIF(B11:AQ11,B34) + COUNTIF(B11:AQ11,K34)</f>
        <v>0</v>
      </c>
      <c r="AS11" s="36">
        <f>COUNTIF(B11:AQ11,E34)</f>
        <v>0</v>
      </c>
      <c r="AT11" s="38">
        <f>COUNTIF(B11:AQ11,H34) + COUNTIF(B11:AQ11,N34)</f>
        <v>4</v>
      </c>
      <c r="AU11" s="40">
        <f t="shared" ref="AU11" si="15">B12+E12+H12+K12+N12+Q12+T12+W12+Z12+AC12+AF12+AI12+AL12+AO12</f>
        <v>2</v>
      </c>
      <c r="AV11" s="40">
        <f t="shared" ref="AV11" si="16">D12+G12+J12+M12+P12+S12+V12+Y12+AB12+AE12+AH12+AK12+AN12+AQ12</f>
        <v>8</v>
      </c>
      <c r="AW11" s="47">
        <f t="shared" ref="AW11" si="17">AU11-AV11</f>
        <v>-6</v>
      </c>
      <c r="AX11" s="36">
        <f t="shared" ref="AX11" si="18">AR11*3+AS11*1</f>
        <v>0</v>
      </c>
      <c r="AY11" s="49">
        <f t="shared" ref="AY11" si="19">RANK(AZ11,$AZ$3:$AZ$30)</f>
        <v>14</v>
      </c>
      <c r="AZ11" s="51">
        <f>AX11*10000+AW11*100+AU11</f>
        <v>-598</v>
      </c>
      <c r="BA11" s="4"/>
      <c r="BB11" s="73">
        <f>AX11/(AR11+AS11+AT11)</f>
        <v>0</v>
      </c>
    </row>
    <row r="12" spans="1:54" ht="13.2" customHeight="1">
      <c r="A12" s="63"/>
      <c r="B12" s="6"/>
      <c r="C12" s="12" t="s">
        <v>78</v>
      </c>
      <c r="D12" s="8"/>
      <c r="E12" s="6"/>
      <c r="F12" s="12" t="s">
        <v>78</v>
      </c>
      <c r="G12" s="8"/>
      <c r="H12" s="6"/>
      <c r="I12" s="12" t="s">
        <v>78</v>
      </c>
      <c r="J12" s="8"/>
      <c r="K12" s="6"/>
      <c r="L12" s="12" t="s">
        <v>78</v>
      </c>
      <c r="M12" s="8"/>
      <c r="N12" s="6"/>
      <c r="O12" s="12"/>
      <c r="P12" s="8"/>
      <c r="Q12" s="6"/>
      <c r="R12" s="12" t="s">
        <v>78</v>
      </c>
      <c r="S12" s="8"/>
      <c r="T12" s="6"/>
      <c r="U12" s="12" t="s">
        <v>78</v>
      </c>
      <c r="V12" s="8"/>
      <c r="W12" s="6">
        <v>0</v>
      </c>
      <c r="X12" s="12" t="s">
        <v>78</v>
      </c>
      <c r="Y12" s="8">
        <v>2</v>
      </c>
      <c r="Z12" s="6">
        <v>0</v>
      </c>
      <c r="AA12" s="12" t="s">
        <v>78</v>
      </c>
      <c r="AB12" s="8">
        <v>1</v>
      </c>
      <c r="AC12" s="6">
        <v>0</v>
      </c>
      <c r="AD12" s="12" t="s">
        <v>78</v>
      </c>
      <c r="AE12" s="8">
        <v>2</v>
      </c>
      <c r="AF12" s="6"/>
      <c r="AG12" s="12" t="s">
        <v>78</v>
      </c>
      <c r="AH12" s="8"/>
      <c r="AI12" s="6"/>
      <c r="AJ12" s="12" t="s">
        <v>78</v>
      </c>
      <c r="AK12" s="8"/>
      <c r="AL12" s="6"/>
      <c r="AM12" s="12" t="s">
        <v>78</v>
      </c>
      <c r="AN12" s="8"/>
      <c r="AO12" s="6">
        <v>2</v>
      </c>
      <c r="AP12" s="12" t="s">
        <v>78</v>
      </c>
      <c r="AQ12" s="8">
        <v>3</v>
      </c>
      <c r="AR12" s="60"/>
      <c r="AS12" s="61"/>
      <c r="AT12" s="62"/>
      <c r="AU12" s="80"/>
      <c r="AV12" s="80"/>
      <c r="AW12" s="53"/>
      <c r="AX12" s="61"/>
      <c r="AY12" s="54"/>
      <c r="AZ12" s="51"/>
      <c r="BA12" s="4"/>
      <c r="BB12" s="73"/>
    </row>
    <row r="13" spans="1:54" ht="13.2" customHeight="1">
      <c r="A13" s="63" t="s">
        <v>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58" t="s">
        <v>27</v>
      </c>
      <c r="X13" s="58"/>
      <c r="Y13" s="58"/>
      <c r="Z13" s="58" t="s">
        <v>26</v>
      </c>
      <c r="AA13" s="58"/>
      <c r="AB13" s="58"/>
      <c r="AC13" s="42"/>
      <c r="AD13" s="42"/>
      <c r="AE13" s="42"/>
      <c r="AF13" s="42"/>
      <c r="AG13" s="42"/>
      <c r="AH13" s="42"/>
      <c r="AI13" s="42"/>
      <c r="AJ13" s="42"/>
      <c r="AK13" s="42"/>
      <c r="AL13" s="58" t="s">
        <v>26</v>
      </c>
      <c r="AM13" s="58"/>
      <c r="AN13" s="58"/>
      <c r="AO13" s="58" t="s">
        <v>26</v>
      </c>
      <c r="AP13" s="58"/>
      <c r="AQ13" s="58"/>
      <c r="AR13" s="45">
        <f>COUNTIF(B13:AQ13,B34) + COUNTIF(B13:AQ13,K34)</f>
        <v>3</v>
      </c>
      <c r="AS13" s="36">
        <f>COUNTIF(B13:AQ13,E34)</f>
        <v>1</v>
      </c>
      <c r="AT13" s="38">
        <f>COUNTIF(B13:AQ13,H34) + COUNTIF(B13:AQ13,N34)</f>
        <v>0</v>
      </c>
      <c r="AU13" s="40">
        <f t="shared" ref="AU13" si="20">B14+E14+H14+K14+N14+Q14+T14+W14+Z14+AC14+AF14+AI14+AL14+AO14</f>
        <v>10</v>
      </c>
      <c r="AV13" s="40">
        <f t="shared" ref="AV13" si="21">D14+G14+J14+M14+P14+S14+V14+Y14+AB14+AE14+AH14+AK14+AN14+AQ14</f>
        <v>3</v>
      </c>
      <c r="AW13" s="47">
        <f t="shared" ref="AW13" si="22">AU13-AV13</f>
        <v>7</v>
      </c>
      <c r="AX13" s="36">
        <f t="shared" ref="AX13" si="23">AR13*3+AS13*1</f>
        <v>10</v>
      </c>
      <c r="AY13" s="49">
        <f t="shared" ref="AY13" si="24">RANK(AZ13,$AZ$3:$AZ$30)</f>
        <v>3</v>
      </c>
      <c r="AZ13" s="51">
        <f>AX13*10000+AW13*100+AU13</f>
        <v>100710</v>
      </c>
      <c r="BA13" s="4"/>
      <c r="BB13" s="73">
        <f>AX13/(AR13+AS13+AT13)</f>
        <v>2.5</v>
      </c>
    </row>
    <row r="14" spans="1:54" ht="13.2" customHeight="1">
      <c r="A14" s="63"/>
      <c r="B14" s="6"/>
      <c r="C14" s="12" t="s">
        <v>78</v>
      </c>
      <c r="D14" s="8"/>
      <c r="E14" s="6"/>
      <c r="F14" s="12" t="s">
        <v>78</v>
      </c>
      <c r="G14" s="8"/>
      <c r="H14" s="6"/>
      <c r="I14" s="12" t="s">
        <v>78</v>
      </c>
      <c r="J14" s="8"/>
      <c r="K14" s="6"/>
      <c r="L14" s="12" t="s">
        <v>78</v>
      </c>
      <c r="M14" s="8"/>
      <c r="N14" s="6"/>
      <c r="O14" s="12" t="s">
        <v>78</v>
      </c>
      <c r="P14" s="8"/>
      <c r="Q14" s="6"/>
      <c r="R14" s="12"/>
      <c r="S14" s="8"/>
      <c r="T14" s="6"/>
      <c r="U14" s="12" t="s">
        <v>78</v>
      </c>
      <c r="V14" s="8"/>
      <c r="W14" s="6">
        <v>1</v>
      </c>
      <c r="X14" s="12" t="s">
        <v>78</v>
      </c>
      <c r="Y14" s="8">
        <v>1</v>
      </c>
      <c r="Z14" s="6">
        <v>3</v>
      </c>
      <c r="AA14" s="12" t="s">
        <v>78</v>
      </c>
      <c r="AB14" s="8">
        <v>0</v>
      </c>
      <c r="AC14" s="6"/>
      <c r="AD14" s="12" t="s">
        <v>78</v>
      </c>
      <c r="AE14" s="8"/>
      <c r="AF14" s="6"/>
      <c r="AG14" s="12" t="s">
        <v>78</v>
      </c>
      <c r="AH14" s="8"/>
      <c r="AI14" s="6"/>
      <c r="AJ14" s="12" t="s">
        <v>78</v>
      </c>
      <c r="AK14" s="8"/>
      <c r="AL14" s="6">
        <v>3</v>
      </c>
      <c r="AM14" s="12" t="s">
        <v>78</v>
      </c>
      <c r="AN14" s="8">
        <v>2</v>
      </c>
      <c r="AO14" s="6">
        <v>3</v>
      </c>
      <c r="AP14" s="12" t="s">
        <v>78</v>
      </c>
      <c r="AQ14" s="8">
        <v>0</v>
      </c>
      <c r="AR14" s="60"/>
      <c r="AS14" s="61"/>
      <c r="AT14" s="62"/>
      <c r="AU14" s="80"/>
      <c r="AV14" s="80"/>
      <c r="AW14" s="53"/>
      <c r="AX14" s="61"/>
      <c r="AY14" s="54"/>
      <c r="AZ14" s="51"/>
      <c r="BA14" s="4"/>
      <c r="BB14" s="73"/>
    </row>
    <row r="15" spans="1:54" ht="13.2" customHeight="1">
      <c r="A15" s="63" t="s">
        <v>39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58" t="s">
        <v>28</v>
      </c>
      <c r="X15" s="58"/>
      <c r="Y15" s="58"/>
      <c r="Z15" s="43"/>
      <c r="AA15" s="43"/>
      <c r="AB15" s="43"/>
      <c r="AC15" s="43"/>
      <c r="AD15" s="43"/>
      <c r="AE15" s="43"/>
      <c r="AF15" s="43"/>
      <c r="AG15" s="43"/>
      <c r="AH15" s="43"/>
      <c r="AI15" s="58" t="s">
        <v>26</v>
      </c>
      <c r="AJ15" s="58"/>
      <c r="AK15" s="58"/>
      <c r="AL15" s="58" t="s">
        <v>26</v>
      </c>
      <c r="AM15" s="58"/>
      <c r="AN15" s="58"/>
      <c r="AO15" s="58" t="s">
        <v>26</v>
      </c>
      <c r="AP15" s="58"/>
      <c r="AQ15" s="58"/>
      <c r="AR15" s="45">
        <f>COUNTIF(B15:AQ15,B34) + COUNTIF(B15:AQ15,K34)</f>
        <v>3</v>
      </c>
      <c r="AS15" s="36">
        <f>COUNTIF(B15:AQ15,E34)</f>
        <v>0</v>
      </c>
      <c r="AT15" s="38">
        <f>COUNTIF(B15:AQ15,H34) + COUNTIF(B15:AQ15,N34)</f>
        <v>1</v>
      </c>
      <c r="AU15" s="40">
        <f t="shared" ref="AU15" si="25">B16+E16+H16+K16+N16+Q16+T16+W16+Z16+AC16+AF16+AI16+AL16+AO16</f>
        <v>9</v>
      </c>
      <c r="AV15" s="40">
        <f t="shared" ref="AV15" si="26">D16+G16+J16+M16+P16+S16+V16+Y16+AB16+AE16+AH16+AK16+AN16+AQ16</f>
        <v>3</v>
      </c>
      <c r="AW15" s="47">
        <f t="shared" ref="AW15" si="27">AU15-AV15</f>
        <v>6</v>
      </c>
      <c r="AX15" s="36">
        <f t="shared" ref="AX15" si="28">AR15*3+AS15*1</f>
        <v>9</v>
      </c>
      <c r="AY15" s="49">
        <f t="shared" ref="AY15" si="29">RANK(AZ15,$AZ$3:$AZ$30)</f>
        <v>5</v>
      </c>
      <c r="AZ15" s="51">
        <f>AX15*10000+AW15*100+AU15</f>
        <v>90609</v>
      </c>
      <c r="BA15" s="4"/>
      <c r="BB15" s="73">
        <f>AX15/(AR15+AS15+AT15)</f>
        <v>2.25</v>
      </c>
    </row>
    <row r="16" spans="1:54" ht="13.2" customHeight="1">
      <c r="A16" s="63"/>
      <c r="B16" s="6"/>
      <c r="C16" s="12" t="s">
        <v>78</v>
      </c>
      <c r="D16" s="8"/>
      <c r="E16" s="6"/>
      <c r="F16" s="12" t="s">
        <v>78</v>
      </c>
      <c r="G16" s="8"/>
      <c r="H16" s="6"/>
      <c r="I16" s="12" t="s">
        <v>78</v>
      </c>
      <c r="J16" s="8"/>
      <c r="K16" s="6"/>
      <c r="L16" s="12" t="s">
        <v>78</v>
      </c>
      <c r="M16" s="8"/>
      <c r="N16" s="6"/>
      <c r="O16" s="12" t="s">
        <v>78</v>
      </c>
      <c r="P16" s="8"/>
      <c r="Q16" s="6"/>
      <c r="R16" s="12" t="s">
        <v>78</v>
      </c>
      <c r="S16" s="8"/>
      <c r="T16" s="6"/>
      <c r="U16" s="12"/>
      <c r="V16" s="8"/>
      <c r="W16" s="6">
        <v>0</v>
      </c>
      <c r="X16" s="12" t="s">
        <v>78</v>
      </c>
      <c r="Y16" s="8">
        <v>2</v>
      </c>
      <c r="Z16" s="6"/>
      <c r="AA16" s="12" t="s">
        <v>78</v>
      </c>
      <c r="AB16" s="8"/>
      <c r="AC16" s="6"/>
      <c r="AD16" s="12" t="s">
        <v>78</v>
      </c>
      <c r="AE16" s="8"/>
      <c r="AF16" s="6"/>
      <c r="AG16" s="12" t="s">
        <v>78</v>
      </c>
      <c r="AH16" s="8"/>
      <c r="AI16" s="6">
        <v>5</v>
      </c>
      <c r="AJ16" s="12" t="s">
        <v>78</v>
      </c>
      <c r="AK16" s="8">
        <v>1</v>
      </c>
      <c r="AL16" s="6">
        <v>3</v>
      </c>
      <c r="AM16" s="12" t="s">
        <v>78</v>
      </c>
      <c r="AN16" s="8">
        <v>0</v>
      </c>
      <c r="AO16" s="6">
        <v>1</v>
      </c>
      <c r="AP16" s="12" t="s">
        <v>78</v>
      </c>
      <c r="AQ16" s="8">
        <v>0</v>
      </c>
      <c r="AR16" s="60"/>
      <c r="AS16" s="61"/>
      <c r="AT16" s="62"/>
      <c r="AU16" s="80"/>
      <c r="AV16" s="80"/>
      <c r="AW16" s="53"/>
      <c r="AX16" s="61"/>
      <c r="AY16" s="54"/>
      <c r="AZ16" s="51"/>
      <c r="BA16" s="4"/>
      <c r="BB16" s="73"/>
    </row>
    <row r="17" spans="1:57" ht="13.2" customHeight="1">
      <c r="A17" s="63" t="s">
        <v>40</v>
      </c>
      <c r="B17" s="43"/>
      <c r="C17" s="43"/>
      <c r="D17" s="43"/>
      <c r="E17" s="43"/>
      <c r="F17" s="43"/>
      <c r="G17" s="43"/>
      <c r="H17" s="43"/>
      <c r="I17" s="43"/>
      <c r="J17" s="43"/>
      <c r="K17" s="58" t="s">
        <v>26</v>
      </c>
      <c r="L17" s="58"/>
      <c r="M17" s="58"/>
      <c r="N17" s="58" t="s">
        <v>26</v>
      </c>
      <c r="O17" s="58"/>
      <c r="P17" s="58"/>
      <c r="Q17" s="58" t="s">
        <v>27</v>
      </c>
      <c r="R17" s="58"/>
      <c r="S17" s="58"/>
      <c r="T17" s="58" t="s">
        <v>26</v>
      </c>
      <c r="U17" s="58"/>
      <c r="V17" s="58"/>
      <c r="W17" s="43"/>
      <c r="X17" s="43"/>
      <c r="Y17" s="43"/>
      <c r="Z17" s="43"/>
      <c r="AA17" s="43"/>
      <c r="AB17" s="43"/>
      <c r="AC17" s="43"/>
      <c r="AD17" s="43"/>
      <c r="AE17" s="43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3"/>
      <c r="AQ17" s="43"/>
      <c r="AR17" s="45">
        <f>COUNTIF(B17:AQ17,B34) + COUNTIF(B17:AQ17,K34)</f>
        <v>3</v>
      </c>
      <c r="AS17" s="36">
        <f>COUNTIF(B17:AQ17,E34)</f>
        <v>1</v>
      </c>
      <c r="AT17" s="38">
        <f>COUNTIF(B17:AQ17,H34) + COUNTIF(B17:AQ17,N34)</f>
        <v>0</v>
      </c>
      <c r="AU17" s="40">
        <f t="shared" ref="AU17" si="30">B18+E18+H18+K18+N18+Q18+T18+W18+Z18+AC18+AF18+AI18+AL18+AO18</f>
        <v>9</v>
      </c>
      <c r="AV17" s="40">
        <f t="shared" ref="AV17" si="31">D18+G18+J18+M18+P18+S18+V18+Y18+AB18+AE18+AH18+AK18+AN18+AQ18</f>
        <v>2</v>
      </c>
      <c r="AW17" s="47">
        <f t="shared" ref="AW17" si="32">AU17-AV17</f>
        <v>7</v>
      </c>
      <c r="AX17" s="36">
        <f t="shared" ref="AX17" si="33">AR17*3+AS17*1</f>
        <v>10</v>
      </c>
      <c r="AY17" s="49">
        <f t="shared" ref="AY17" si="34">RANK(AZ17,$AZ$3:$AZ$30)</f>
        <v>4</v>
      </c>
      <c r="AZ17" s="51">
        <f>AX17*10000+AW17*100+AU17</f>
        <v>100709</v>
      </c>
      <c r="BA17" s="4"/>
      <c r="BB17" s="73">
        <f>AX17/(AR17+AS17+AT17)</f>
        <v>2.5</v>
      </c>
    </row>
    <row r="18" spans="1:57" ht="13.2" customHeight="1">
      <c r="A18" s="63"/>
      <c r="B18" s="6"/>
      <c r="C18" s="12" t="s">
        <v>78</v>
      </c>
      <c r="D18" s="8"/>
      <c r="E18" s="6"/>
      <c r="F18" s="12" t="s">
        <v>78</v>
      </c>
      <c r="G18" s="8"/>
      <c r="H18" s="6"/>
      <c r="I18" s="12" t="s">
        <v>78</v>
      </c>
      <c r="J18" s="8"/>
      <c r="K18" s="6">
        <v>4</v>
      </c>
      <c r="L18" s="12" t="s">
        <v>78</v>
      </c>
      <c r="M18" s="8">
        <v>1</v>
      </c>
      <c r="N18" s="6">
        <v>2</v>
      </c>
      <c r="O18" s="12" t="s">
        <v>78</v>
      </c>
      <c r="P18" s="8">
        <v>0</v>
      </c>
      <c r="Q18" s="6">
        <v>1</v>
      </c>
      <c r="R18" s="12" t="s">
        <v>78</v>
      </c>
      <c r="S18" s="8">
        <v>1</v>
      </c>
      <c r="T18" s="6">
        <v>2</v>
      </c>
      <c r="U18" s="12" t="s">
        <v>78</v>
      </c>
      <c r="V18" s="8">
        <v>0</v>
      </c>
      <c r="W18" s="6"/>
      <c r="X18" s="12"/>
      <c r="Y18" s="8"/>
      <c r="Z18" s="6"/>
      <c r="AA18" s="12" t="s">
        <v>78</v>
      </c>
      <c r="AB18" s="8"/>
      <c r="AC18" s="6"/>
      <c r="AD18" s="12" t="s">
        <v>78</v>
      </c>
      <c r="AE18" s="8"/>
      <c r="AF18" s="6"/>
      <c r="AG18" s="12" t="s">
        <v>78</v>
      </c>
      <c r="AH18" s="8"/>
      <c r="AI18" s="6"/>
      <c r="AJ18" s="12" t="s">
        <v>78</v>
      </c>
      <c r="AK18" s="8"/>
      <c r="AL18" s="6"/>
      <c r="AM18" s="12" t="s">
        <v>78</v>
      </c>
      <c r="AN18" s="8"/>
      <c r="AO18" s="6"/>
      <c r="AP18" s="12" t="s">
        <v>78</v>
      </c>
      <c r="AQ18" s="8"/>
      <c r="AR18" s="60"/>
      <c r="AS18" s="61"/>
      <c r="AT18" s="62"/>
      <c r="AU18" s="80"/>
      <c r="AV18" s="80"/>
      <c r="AW18" s="53"/>
      <c r="AX18" s="61"/>
      <c r="AY18" s="54"/>
      <c r="AZ18" s="51"/>
      <c r="BA18" s="4"/>
      <c r="BB18" s="73"/>
    </row>
    <row r="19" spans="1:57" ht="13.2" customHeight="1">
      <c r="A19" s="63" t="s">
        <v>41</v>
      </c>
      <c r="B19" s="43"/>
      <c r="C19" s="43"/>
      <c r="D19" s="43"/>
      <c r="E19" s="43"/>
      <c r="F19" s="43"/>
      <c r="G19" s="43"/>
      <c r="H19" s="58" t="s">
        <v>27</v>
      </c>
      <c r="I19" s="58"/>
      <c r="J19" s="58"/>
      <c r="K19" s="58" t="s">
        <v>26</v>
      </c>
      <c r="L19" s="58"/>
      <c r="M19" s="58"/>
      <c r="N19" s="58" t="s">
        <v>26</v>
      </c>
      <c r="O19" s="58"/>
      <c r="P19" s="58"/>
      <c r="Q19" s="58" t="s">
        <v>28</v>
      </c>
      <c r="R19" s="58"/>
      <c r="S19" s="58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5">
        <f>COUNTIF(B19:AQ19,B34) + COUNTIF(B19:AQ19,K34)</f>
        <v>2</v>
      </c>
      <c r="AS19" s="36">
        <f>COUNTIF(B19:AQ19,E34)</f>
        <v>1</v>
      </c>
      <c r="AT19" s="38">
        <f>COUNTIF(B19:AQ19,H34) + COUNTIF(B19:AQ19,N34)</f>
        <v>1</v>
      </c>
      <c r="AU19" s="40">
        <f t="shared" ref="AU19" si="35">B20+E20+H20+K20+N20+Q20+T20+W20+Z20+AC20+AF20+AI20+AL20+AO20</f>
        <v>4</v>
      </c>
      <c r="AV19" s="40">
        <f t="shared" ref="AV19" si="36">D20+G20+J20+M20+P20+S20+V20+Y20+AB20+AE20+AH20+AK20+AN20+AQ20</f>
        <v>4</v>
      </c>
      <c r="AW19" s="47">
        <f t="shared" ref="AW19" si="37">AU19-AV19</f>
        <v>0</v>
      </c>
      <c r="AX19" s="36">
        <f t="shared" ref="AX19" si="38">AR19*3+AS19*1</f>
        <v>7</v>
      </c>
      <c r="AY19" s="49">
        <f t="shared" ref="AY19" si="39">RANK(AZ19,$AZ$3:$AZ$30)</f>
        <v>6</v>
      </c>
      <c r="AZ19" s="51">
        <f>AX19*10000+AW19*100+AU19</f>
        <v>70004</v>
      </c>
      <c r="BA19" s="4"/>
      <c r="BB19" s="73">
        <f>AX19/(AR19+AS19+AT19)</f>
        <v>1.75</v>
      </c>
    </row>
    <row r="20" spans="1:57" ht="13.2" customHeight="1">
      <c r="A20" s="63"/>
      <c r="B20" s="6"/>
      <c r="C20" s="12" t="s">
        <v>78</v>
      </c>
      <c r="D20" s="8"/>
      <c r="E20" s="6"/>
      <c r="F20" s="12" t="s">
        <v>78</v>
      </c>
      <c r="G20" s="8"/>
      <c r="H20" s="6">
        <v>0</v>
      </c>
      <c r="I20" s="12" t="s">
        <v>78</v>
      </c>
      <c r="J20" s="8">
        <v>0</v>
      </c>
      <c r="K20" s="6">
        <v>3</v>
      </c>
      <c r="L20" s="12" t="s">
        <v>78</v>
      </c>
      <c r="M20" s="8">
        <v>1</v>
      </c>
      <c r="N20" s="6">
        <v>1</v>
      </c>
      <c r="O20" s="12" t="s">
        <v>78</v>
      </c>
      <c r="P20" s="8">
        <v>0</v>
      </c>
      <c r="Q20" s="6">
        <v>0</v>
      </c>
      <c r="R20" s="12" t="s">
        <v>78</v>
      </c>
      <c r="S20" s="8">
        <v>3</v>
      </c>
      <c r="T20" s="6"/>
      <c r="U20" s="12" t="s">
        <v>78</v>
      </c>
      <c r="V20" s="8"/>
      <c r="W20" s="6"/>
      <c r="X20" s="12" t="s">
        <v>78</v>
      </c>
      <c r="Y20" s="8"/>
      <c r="Z20" s="6"/>
      <c r="AA20" s="12"/>
      <c r="AB20" s="8"/>
      <c r="AC20" s="6"/>
      <c r="AD20" s="12" t="s">
        <v>78</v>
      </c>
      <c r="AE20" s="8"/>
      <c r="AF20" s="6"/>
      <c r="AG20" s="12" t="s">
        <v>78</v>
      </c>
      <c r="AH20" s="8"/>
      <c r="AI20" s="6"/>
      <c r="AJ20" s="12" t="s">
        <v>78</v>
      </c>
      <c r="AK20" s="8"/>
      <c r="AL20" s="6"/>
      <c r="AM20" s="12" t="s">
        <v>78</v>
      </c>
      <c r="AN20" s="8"/>
      <c r="AO20" s="6"/>
      <c r="AP20" s="12" t="s">
        <v>78</v>
      </c>
      <c r="AQ20" s="8"/>
      <c r="AR20" s="60"/>
      <c r="AS20" s="61"/>
      <c r="AT20" s="62"/>
      <c r="AU20" s="80"/>
      <c r="AV20" s="80"/>
      <c r="AW20" s="53"/>
      <c r="AX20" s="61"/>
      <c r="AY20" s="54"/>
      <c r="AZ20" s="51"/>
      <c r="BA20" s="4"/>
      <c r="BB20" s="73"/>
    </row>
    <row r="21" spans="1:57" ht="13.2" customHeight="1">
      <c r="A21" s="63" t="s">
        <v>42</v>
      </c>
      <c r="B21" s="43"/>
      <c r="C21" s="43"/>
      <c r="D21" s="43"/>
      <c r="E21" s="58" t="s">
        <v>28</v>
      </c>
      <c r="F21" s="58"/>
      <c r="G21" s="58"/>
      <c r="H21" s="58" t="s">
        <v>28</v>
      </c>
      <c r="I21" s="58"/>
      <c r="J21" s="58"/>
      <c r="K21" s="58" t="s">
        <v>27</v>
      </c>
      <c r="L21" s="58"/>
      <c r="M21" s="58"/>
      <c r="N21" s="58" t="s">
        <v>26</v>
      </c>
      <c r="O21" s="58"/>
      <c r="P21" s="58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5">
        <f>COUNTIF(B21:AQ21,B34) + COUNTIF(B21:AQ21,K34)</f>
        <v>1</v>
      </c>
      <c r="AS21" s="36">
        <f>COUNTIF(B21:AQ21,E34)</f>
        <v>1</v>
      </c>
      <c r="AT21" s="38">
        <f>COUNTIF(B21:AQ21,H34) + COUNTIF(B21:AQ21,N34)</f>
        <v>2</v>
      </c>
      <c r="AU21" s="40">
        <f t="shared" ref="AU21" si="40">B22+E22+H22+K22+N22+Q22+T22+W22+Z22+AC22+AF22+AI22+AL22+AO22</f>
        <v>6</v>
      </c>
      <c r="AV21" s="40">
        <f t="shared" ref="AV21" si="41">D22+G22+J22+M22+P22+S22+V22+Y22+AB22+AE22+AH22+AK22+AN22+AQ22</f>
        <v>12</v>
      </c>
      <c r="AW21" s="47">
        <f t="shared" ref="AW21" si="42">AU21-AV21</f>
        <v>-6</v>
      </c>
      <c r="AX21" s="36">
        <f t="shared" ref="AX21" si="43">AR21*3+AS21*1</f>
        <v>4</v>
      </c>
      <c r="AY21" s="49">
        <f t="shared" ref="AY21" si="44">RANK(AZ21,$AZ$3:$AZ$30)</f>
        <v>8</v>
      </c>
      <c r="AZ21" s="51">
        <f>AX21*10000+AW21*100+AU21</f>
        <v>39406</v>
      </c>
      <c r="BA21" s="4"/>
      <c r="BB21" s="73">
        <f>AX21/(AR21+AS21+AT21)</f>
        <v>1</v>
      </c>
    </row>
    <row r="22" spans="1:57" ht="13.2" customHeight="1">
      <c r="A22" s="63"/>
      <c r="B22" s="6"/>
      <c r="C22" s="12" t="s">
        <v>78</v>
      </c>
      <c r="D22" s="8"/>
      <c r="E22" s="6">
        <v>2</v>
      </c>
      <c r="F22" s="12" t="s">
        <v>78</v>
      </c>
      <c r="G22" s="8">
        <v>4</v>
      </c>
      <c r="H22" s="6">
        <v>1</v>
      </c>
      <c r="I22" s="12" t="s">
        <v>78</v>
      </c>
      <c r="J22" s="8">
        <v>7</v>
      </c>
      <c r="K22" s="6">
        <v>1</v>
      </c>
      <c r="L22" s="12" t="s">
        <v>78</v>
      </c>
      <c r="M22" s="8">
        <v>1</v>
      </c>
      <c r="N22" s="6">
        <v>2</v>
      </c>
      <c r="O22" s="12" t="s">
        <v>78</v>
      </c>
      <c r="P22" s="8">
        <v>0</v>
      </c>
      <c r="Q22" s="6"/>
      <c r="R22" s="12" t="s">
        <v>78</v>
      </c>
      <c r="S22" s="8"/>
      <c r="T22" s="6"/>
      <c r="U22" s="12" t="s">
        <v>78</v>
      </c>
      <c r="V22" s="8"/>
      <c r="W22" s="6"/>
      <c r="X22" s="12" t="s">
        <v>78</v>
      </c>
      <c r="Y22" s="8"/>
      <c r="Z22" s="6"/>
      <c r="AA22" s="12" t="s">
        <v>78</v>
      </c>
      <c r="AB22" s="8"/>
      <c r="AC22" s="6"/>
      <c r="AD22" s="12"/>
      <c r="AE22" s="8"/>
      <c r="AF22" s="6"/>
      <c r="AG22" s="12" t="s">
        <v>78</v>
      </c>
      <c r="AH22" s="8"/>
      <c r="AI22" s="6"/>
      <c r="AJ22" s="12" t="s">
        <v>78</v>
      </c>
      <c r="AK22" s="8"/>
      <c r="AL22" s="6"/>
      <c r="AM22" s="12" t="s">
        <v>78</v>
      </c>
      <c r="AN22" s="8"/>
      <c r="AO22" s="6"/>
      <c r="AP22" s="12" t="s">
        <v>78</v>
      </c>
      <c r="AQ22" s="8"/>
      <c r="AR22" s="60"/>
      <c r="AS22" s="61"/>
      <c r="AT22" s="62"/>
      <c r="AU22" s="80"/>
      <c r="AV22" s="80"/>
      <c r="AW22" s="53"/>
      <c r="AX22" s="61"/>
      <c r="AY22" s="54"/>
      <c r="AZ22" s="51"/>
      <c r="BA22" s="4"/>
      <c r="BB22" s="73"/>
    </row>
    <row r="23" spans="1:57" ht="13.2" customHeight="1">
      <c r="A23" s="63" t="s">
        <v>43</v>
      </c>
      <c r="B23" s="58" t="s">
        <v>28</v>
      </c>
      <c r="C23" s="58"/>
      <c r="D23" s="58"/>
      <c r="E23" s="58" t="s">
        <v>28</v>
      </c>
      <c r="F23" s="58"/>
      <c r="G23" s="58"/>
      <c r="H23" s="58" t="s">
        <v>28</v>
      </c>
      <c r="I23" s="58"/>
      <c r="J23" s="58"/>
      <c r="K23" s="58" t="s">
        <v>27</v>
      </c>
      <c r="L23" s="58"/>
      <c r="M23" s="58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2"/>
      <c r="AM23" s="42"/>
      <c r="AN23" s="42"/>
      <c r="AO23" s="42"/>
      <c r="AP23" s="42"/>
      <c r="AQ23" s="42"/>
      <c r="AR23" s="45">
        <f>COUNTIF(B23:AQ23,B34) + COUNTIF(B23:AQ23,K34)</f>
        <v>0</v>
      </c>
      <c r="AS23" s="36">
        <f>COUNTIF(B23:AQ23,E34)</f>
        <v>1</v>
      </c>
      <c r="AT23" s="38">
        <f>COUNTIF(B23:AQ23,H34) + COUNTIF(B23:AQ23,N34)</f>
        <v>3</v>
      </c>
      <c r="AU23" s="40">
        <f t="shared" ref="AU23" si="45">B24+E24+H24+K24+N24+Q24+T24+W24+Z24+AC24+AF24+AI24+AL24+AO24</f>
        <v>1</v>
      </c>
      <c r="AV23" s="40">
        <f t="shared" ref="AV23" si="46">D24+G24+J24+M24+P24+S24+V24+Y24+AB24+AE24+AH24+AK24+AN24+AQ24</f>
        <v>10</v>
      </c>
      <c r="AW23" s="47">
        <f t="shared" ref="AW23" si="47">AU23-AV23</f>
        <v>-9</v>
      </c>
      <c r="AX23" s="36">
        <f t="shared" ref="AX23" si="48">AR23*3+AS23*1</f>
        <v>1</v>
      </c>
      <c r="AY23" s="49">
        <f t="shared" ref="AY23" si="49">RANK(AZ23,$AZ$3:$AZ$30)</f>
        <v>13</v>
      </c>
      <c r="AZ23" s="51">
        <f>AX23*10000+AW23*100+AU23</f>
        <v>9101</v>
      </c>
      <c r="BA23" s="4"/>
      <c r="BB23" s="73">
        <f>AX23/(AR23+AS23+AT23)</f>
        <v>0.25</v>
      </c>
    </row>
    <row r="24" spans="1:57" ht="13.2" customHeight="1">
      <c r="A24" s="63"/>
      <c r="B24" s="6">
        <v>0</v>
      </c>
      <c r="C24" s="12" t="s">
        <v>78</v>
      </c>
      <c r="D24" s="8">
        <v>1</v>
      </c>
      <c r="E24" s="6">
        <v>0</v>
      </c>
      <c r="F24" s="12" t="s">
        <v>78</v>
      </c>
      <c r="G24" s="8">
        <v>5</v>
      </c>
      <c r="H24" s="6">
        <v>0</v>
      </c>
      <c r="I24" s="12" t="s">
        <v>78</v>
      </c>
      <c r="J24" s="8">
        <v>3</v>
      </c>
      <c r="K24" s="6">
        <v>1</v>
      </c>
      <c r="L24" s="12" t="s">
        <v>78</v>
      </c>
      <c r="M24" s="8">
        <v>1</v>
      </c>
      <c r="N24" s="6"/>
      <c r="O24" s="12" t="s">
        <v>78</v>
      </c>
      <c r="P24" s="8"/>
      <c r="Q24" s="6"/>
      <c r="R24" s="12" t="s">
        <v>78</v>
      </c>
      <c r="S24" s="8"/>
      <c r="T24" s="6"/>
      <c r="U24" s="12" t="s">
        <v>78</v>
      </c>
      <c r="V24" s="8"/>
      <c r="W24" s="6"/>
      <c r="X24" s="12" t="s">
        <v>78</v>
      </c>
      <c r="Y24" s="8"/>
      <c r="Z24" s="6"/>
      <c r="AA24" s="12" t="s">
        <v>78</v>
      </c>
      <c r="AB24" s="8"/>
      <c r="AC24" s="6"/>
      <c r="AD24" s="12" t="s">
        <v>78</v>
      </c>
      <c r="AE24" s="8"/>
      <c r="AF24" s="6"/>
      <c r="AG24" s="12"/>
      <c r="AH24" s="8"/>
      <c r="AI24" s="6"/>
      <c r="AJ24" s="12" t="s">
        <v>78</v>
      </c>
      <c r="AK24" s="8"/>
      <c r="AL24" s="6"/>
      <c r="AM24" s="12" t="s">
        <v>78</v>
      </c>
      <c r="AN24" s="8"/>
      <c r="AO24" s="6"/>
      <c r="AP24" s="12" t="s">
        <v>78</v>
      </c>
      <c r="AQ24" s="8"/>
      <c r="AR24" s="60"/>
      <c r="AS24" s="61"/>
      <c r="AT24" s="62"/>
      <c r="AU24" s="80"/>
      <c r="AV24" s="80"/>
      <c r="AW24" s="53"/>
      <c r="AX24" s="61"/>
      <c r="AY24" s="54"/>
      <c r="AZ24" s="51"/>
      <c r="BA24" s="4"/>
      <c r="BB24" s="73"/>
      <c r="BE24" s="9"/>
    </row>
    <row r="25" spans="1:57" ht="13.2" customHeight="1">
      <c r="A25" s="63" t="s">
        <v>44</v>
      </c>
      <c r="B25" s="58" t="s">
        <v>26</v>
      </c>
      <c r="C25" s="58"/>
      <c r="D25" s="58"/>
      <c r="E25" s="58" t="s">
        <v>28</v>
      </c>
      <c r="F25" s="58"/>
      <c r="G25" s="58"/>
      <c r="H25" s="58" t="s">
        <v>28</v>
      </c>
      <c r="I25" s="58"/>
      <c r="J25" s="58"/>
      <c r="K25" s="43"/>
      <c r="L25" s="43"/>
      <c r="M25" s="43"/>
      <c r="N25" s="43"/>
      <c r="O25" s="43"/>
      <c r="P25" s="43"/>
      <c r="Q25" s="43"/>
      <c r="R25" s="43"/>
      <c r="S25" s="43"/>
      <c r="T25" s="58" t="s">
        <v>28</v>
      </c>
      <c r="U25" s="58"/>
      <c r="V25" s="58"/>
      <c r="W25" s="42"/>
      <c r="X25" s="42"/>
      <c r="Y25" s="42"/>
      <c r="Z25" s="42"/>
      <c r="AA25" s="42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5">
        <f>COUNTIF(B25:AQ25,B34) + COUNTIF(B25:AQ25,K34)</f>
        <v>1</v>
      </c>
      <c r="AS25" s="36">
        <f>COUNTIF(B25:AQ25,E34)</f>
        <v>0</v>
      </c>
      <c r="AT25" s="38">
        <f>COUNTIF(B25:AQ25,H34) + COUNTIF(B25:AQ25,N34)</f>
        <v>3</v>
      </c>
      <c r="AU25" s="40">
        <f t="shared" ref="AU25" si="50">B26+E26+H26+K26+N26+Q26+T26+W26+Z26+AC26+AF26+AI26+AL26+AO26</f>
        <v>3</v>
      </c>
      <c r="AV25" s="40">
        <f t="shared" ref="AV25" si="51">D26+G26+J26+M26+P26+S26+V26+Y26+AB26+AE26+AH26+AK26+AN26+AQ26</f>
        <v>12</v>
      </c>
      <c r="AW25" s="47">
        <f t="shared" ref="AW25" si="52">AU25-AV25</f>
        <v>-9</v>
      </c>
      <c r="AX25" s="36">
        <f t="shared" ref="AX25" si="53">AR25*3+AS25*1</f>
        <v>3</v>
      </c>
      <c r="AY25" s="49">
        <f t="shared" ref="AY25" si="54">RANK(AZ25,$AZ$3:$AZ$30)</f>
        <v>11</v>
      </c>
      <c r="AZ25" s="51">
        <f>AX25*10000+AW25*100+AU25</f>
        <v>29103</v>
      </c>
      <c r="BA25" s="4"/>
      <c r="BB25" s="79">
        <f>AX25/(AR25+AS25+AT25)</f>
        <v>0.75</v>
      </c>
    </row>
    <row r="26" spans="1:57" ht="13.2" customHeight="1">
      <c r="A26" s="63"/>
      <c r="B26" s="6">
        <v>2</v>
      </c>
      <c r="C26" s="12" t="s">
        <v>78</v>
      </c>
      <c r="D26" s="8">
        <v>1</v>
      </c>
      <c r="E26" s="6">
        <v>0</v>
      </c>
      <c r="F26" s="12" t="s">
        <v>78</v>
      </c>
      <c r="G26" s="8">
        <v>3</v>
      </c>
      <c r="H26" s="6">
        <v>0</v>
      </c>
      <c r="I26" s="12" t="s">
        <v>78</v>
      </c>
      <c r="J26" s="8">
        <v>3</v>
      </c>
      <c r="K26" s="6"/>
      <c r="L26" s="12" t="s">
        <v>78</v>
      </c>
      <c r="M26" s="8"/>
      <c r="N26" s="6"/>
      <c r="O26" s="12" t="s">
        <v>78</v>
      </c>
      <c r="P26" s="8"/>
      <c r="Q26" s="6"/>
      <c r="R26" s="12" t="s">
        <v>78</v>
      </c>
      <c r="S26" s="8"/>
      <c r="T26" s="6">
        <v>1</v>
      </c>
      <c r="U26" s="12" t="s">
        <v>78</v>
      </c>
      <c r="V26" s="8">
        <v>5</v>
      </c>
      <c r="W26" s="6"/>
      <c r="X26" s="12" t="s">
        <v>78</v>
      </c>
      <c r="Y26" s="8"/>
      <c r="Z26" s="6"/>
      <c r="AA26" s="12" t="s">
        <v>78</v>
      </c>
      <c r="AB26" s="8"/>
      <c r="AC26" s="6"/>
      <c r="AD26" s="12" t="s">
        <v>78</v>
      </c>
      <c r="AE26" s="8"/>
      <c r="AF26" s="6"/>
      <c r="AG26" s="12" t="s">
        <v>78</v>
      </c>
      <c r="AH26" s="8"/>
      <c r="AI26" s="6"/>
      <c r="AJ26" s="12"/>
      <c r="AK26" s="8"/>
      <c r="AL26" s="6"/>
      <c r="AM26" s="12" t="s">
        <v>78</v>
      </c>
      <c r="AN26" s="8"/>
      <c r="AO26" s="6"/>
      <c r="AP26" s="12" t="s">
        <v>78</v>
      </c>
      <c r="AQ26" s="8"/>
      <c r="AR26" s="60"/>
      <c r="AS26" s="61"/>
      <c r="AT26" s="62"/>
      <c r="AU26" s="80"/>
      <c r="AV26" s="80"/>
      <c r="AW26" s="53"/>
      <c r="AX26" s="61"/>
      <c r="AY26" s="54"/>
      <c r="AZ26" s="51"/>
      <c r="BA26" s="4"/>
      <c r="BB26" s="79"/>
    </row>
    <row r="27" spans="1:57" ht="13.2" customHeight="1">
      <c r="A27" s="63" t="s">
        <v>45</v>
      </c>
      <c r="B27" s="58" t="s">
        <v>26</v>
      </c>
      <c r="C27" s="58"/>
      <c r="D27" s="58"/>
      <c r="E27" s="58" t="s">
        <v>28</v>
      </c>
      <c r="F27" s="58"/>
      <c r="G27" s="58"/>
      <c r="H27" s="43"/>
      <c r="I27" s="43"/>
      <c r="J27" s="43"/>
      <c r="K27" s="43"/>
      <c r="L27" s="43"/>
      <c r="M27" s="43"/>
      <c r="N27" s="42"/>
      <c r="O27" s="42"/>
      <c r="P27" s="42"/>
      <c r="Q27" s="58" t="s">
        <v>28</v>
      </c>
      <c r="R27" s="58"/>
      <c r="S27" s="58"/>
      <c r="T27" s="58" t="s">
        <v>28</v>
      </c>
      <c r="U27" s="58"/>
      <c r="V27" s="58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5">
        <f>COUNTIF(B27:AQ27,B34) + COUNTIF(B27:AQ27,K34)</f>
        <v>1</v>
      </c>
      <c r="AS27" s="36">
        <f>COUNTIF(B27:AQ27,E34)</f>
        <v>0</v>
      </c>
      <c r="AT27" s="38">
        <f>COUNTIF(B27:AQ27,H34) + COUNTIF(B27:AQ27,N34)</f>
        <v>3</v>
      </c>
      <c r="AU27" s="40">
        <f t="shared" ref="AU27" si="55">B28+E28+H28+K28+N28+Q28+T28+W28+Z28+AC28+AF28+AI28+AL28+AO28</f>
        <v>9</v>
      </c>
      <c r="AV27" s="40">
        <f t="shared" ref="AV27" si="56">D28+G28+J28+M28+P28+S28+V28+Y28+AB28+AE28+AH28+AK28+AN28+AQ28</f>
        <v>10</v>
      </c>
      <c r="AW27" s="47">
        <f t="shared" ref="AW27" si="57">AU27-AV27</f>
        <v>-1</v>
      </c>
      <c r="AX27" s="36">
        <f t="shared" ref="AX27" si="58">AR27*3+AS27*1</f>
        <v>3</v>
      </c>
      <c r="AY27" s="49">
        <f t="shared" ref="AY27" si="59">RANK(AZ27,$AZ$3:$AZ$30)</f>
        <v>9</v>
      </c>
      <c r="AZ27" s="51">
        <f>AX27*10000+AW27*100+AU27</f>
        <v>29909</v>
      </c>
      <c r="BA27" s="51"/>
      <c r="BB27" s="73">
        <f>AX27/(AR27+AS27+AT27)</f>
        <v>0.75</v>
      </c>
    </row>
    <row r="28" spans="1:57" ht="13.95" customHeight="1">
      <c r="A28" s="63"/>
      <c r="B28" s="6">
        <v>6</v>
      </c>
      <c r="C28" s="12" t="s">
        <v>78</v>
      </c>
      <c r="D28" s="8">
        <v>1</v>
      </c>
      <c r="E28" s="6">
        <v>1</v>
      </c>
      <c r="F28" s="12" t="s">
        <v>78</v>
      </c>
      <c r="G28" s="8">
        <v>3</v>
      </c>
      <c r="H28" s="6"/>
      <c r="I28" s="12" t="s">
        <v>78</v>
      </c>
      <c r="J28" s="8"/>
      <c r="K28" s="6"/>
      <c r="L28" s="12" t="s">
        <v>78</v>
      </c>
      <c r="M28" s="8"/>
      <c r="N28" s="6"/>
      <c r="O28" s="12" t="s">
        <v>78</v>
      </c>
      <c r="P28" s="8"/>
      <c r="Q28" s="6">
        <v>2</v>
      </c>
      <c r="R28" s="12" t="s">
        <v>78</v>
      </c>
      <c r="S28" s="8">
        <v>3</v>
      </c>
      <c r="T28" s="6">
        <v>0</v>
      </c>
      <c r="U28" s="12" t="s">
        <v>78</v>
      </c>
      <c r="V28" s="8">
        <v>3</v>
      </c>
      <c r="W28" s="6"/>
      <c r="X28" s="12" t="s">
        <v>78</v>
      </c>
      <c r="Y28" s="8"/>
      <c r="Z28" s="6"/>
      <c r="AA28" s="12" t="s">
        <v>78</v>
      </c>
      <c r="AB28" s="8"/>
      <c r="AC28" s="6"/>
      <c r="AD28" s="12" t="s">
        <v>78</v>
      </c>
      <c r="AE28" s="8"/>
      <c r="AF28" s="6"/>
      <c r="AG28" s="12" t="s">
        <v>78</v>
      </c>
      <c r="AH28" s="8"/>
      <c r="AI28" s="6"/>
      <c r="AJ28" s="12" t="s">
        <v>78</v>
      </c>
      <c r="AK28" s="8"/>
      <c r="AL28" s="6"/>
      <c r="AM28" s="12"/>
      <c r="AN28" s="8"/>
      <c r="AO28" s="6"/>
      <c r="AP28" s="12" t="s">
        <v>78</v>
      </c>
      <c r="AQ28" s="8"/>
      <c r="AR28" s="60"/>
      <c r="AS28" s="61"/>
      <c r="AT28" s="62"/>
      <c r="AU28" s="80"/>
      <c r="AV28" s="80"/>
      <c r="AW28" s="53"/>
      <c r="AX28" s="61"/>
      <c r="AY28" s="54"/>
      <c r="AZ28" s="51"/>
      <c r="BA28" s="51"/>
      <c r="BB28" s="73"/>
    </row>
    <row r="29" spans="1:57" ht="13.95" customHeight="1">
      <c r="A29" s="55" t="s">
        <v>46</v>
      </c>
      <c r="B29" s="58" t="s">
        <v>26</v>
      </c>
      <c r="C29" s="58"/>
      <c r="D29" s="58"/>
      <c r="E29" s="43"/>
      <c r="F29" s="43"/>
      <c r="G29" s="43"/>
      <c r="H29" s="43"/>
      <c r="I29" s="43"/>
      <c r="J29" s="43"/>
      <c r="K29" s="43"/>
      <c r="L29" s="43"/>
      <c r="M29" s="43"/>
      <c r="N29" s="58" t="s">
        <v>26</v>
      </c>
      <c r="O29" s="58"/>
      <c r="P29" s="58"/>
      <c r="Q29" s="58" t="s">
        <v>28</v>
      </c>
      <c r="R29" s="58"/>
      <c r="S29" s="58"/>
      <c r="T29" s="58" t="s">
        <v>28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77"/>
      <c r="AR29" s="45">
        <f>COUNTIF(B29:AQ29,B34) + COUNTIF(B29:AQ29,K34)</f>
        <v>2</v>
      </c>
      <c r="AS29" s="36">
        <f>COUNTIF(B29:AQ29,E34)</f>
        <v>0</v>
      </c>
      <c r="AT29" s="38">
        <f>COUNTIF(B29:AQ29,H34) + COUNTIF(B29:AQ29,N34)</f>
        <v>2</v>
      </c>
      <c r="AU29" s="40">
        <f t="shared" ref="AU29" si="60">B30+E30+H30+K30+N30+Q30+T30+W30+Z30+AC30+AF30+AI30+AL30+AO30</f>
        <v>6</v>
      </c>
      <c r="AV29" s="40">
        <f t="shared" ref="AV29" si="61">D30+G30+J30+M30+P30+S30+V30+Y30+AB30+AE30+AH30+AK30+AN30+AQ30</f>
        <v>8</v>
      </c>
      <c r="AW29" s="47">
        <f t="shared" ref="AW29" si="62">AU29-AV29</f>
        <v>-2</v>
      </c>
      <c r="AX29" s="36">
        <f t="shared" ref="AX29" si="63">AR29*3+AS29*1</f>
        <v>6</v>
      </c>
      <c r="AY29" s="49">
        <f t="shared" ref="AY29" si="64">RANK(AZ29,$AZ$3:$AZ$30)</f>
        <v>7</v>
      </c>
      <c r="AZ29" s="51">
        <f>AX29*10000+AW29*100+AU29</f>
        <v>59806</v>
      </c>
      <c r="BA29" s="51"/>
      <c r="BB29" s="73">
        <f>AX29/(AR29+AS29+AT29)</f>
        <v>1.5</v>
      </c>
    </row>
    <row r="30" spans="1:57" ht="13.95" customHeight="1" thickBot="1">
      <c r="A30" s="56"/>
      <c r="B30" s="16">
        <v>3</v>
      </c>
      <c r="C30" s="17" t="s">
        <v>78</v>
      </c>
      <c r="D30" s="18">
        <v>2</v>
      </c>
      <c r="E30" s="16"/>
      <c r="F30" s="17" t="s">
        <v>78</v>
      </c>
      <c r="G30" s="18"/>
      <c r="H30" s="16"/>
      <c r="I30" s="17" t="s">
        <v>78</v>
      </c>
      <c r="J30" s="18"/>
      <c r="K30" s="16"/>
      <c r="L30" s="17" t="s">
        <v>78</v>
      </c>
      <c r="M30" s="18"/>
      <c r="N30" s="16">
        <v>3</v>
      </c>
      <c r="O30" s="17" t="s">
        <v>78</v>
      </c>
      <c r="P30" s="18">
        <v>2</v>
      </c>
      <c r="Q30" s="16">
        <v>0</v>
      </c>
      <c r="R30" s="17" t="s">
        <v>78</v>
      </c>
      <c r="S30" s="18">
        <v>3</v>
      </c>
      <c r="T30" s="16">
        <v>0</v>
      </c>
      <c r="U30" s="17" t="s">
        <v>78</v>
      </c>
      <c r="V30" s="18">
        <v>1</v>
      </c>
      <c r="W30" s="16"/>
      <c r="X30" s="17" t="s">
        <v>78</v>
      </c>
      <c r="Y30" s="18"/>
      <c r="Z30" s="16"/>
      <c r="AA30" s="17" t="s">
        <v>78</v>
      </c>
      <c r="AB30" s="18"/>
      <c r="AC30" s="16"/>
      <c r="AD30" s="17" t="s">
        <v>78</v>
      </c>
      <c r="AE30" s="18"/>
      <c r="AF30" s="16"/>
      <c r="AG30" s="17" t="s">
        <v>78</v>
      </c>
      <c r="AH30" s="18"/>
      <c r="AI30" s="16"/>
      <c r="AJ30" s="17" t="s">
        <v>78</v>
      </c>
      <c r="AK30" s="18"/>
      <c r="AL30" s="16"/>
      <c r="AM30" s="17" t="s">
        <v>78</v>
      </c>
      <c r="AN30" s="18"/>
      <c r="AO30" s="16"/>
      <c r="AP30" s="17"/>
      <c r="AQ30" s="28"/>
      <c r="AR30" s="46"/>
      <c r="AS30" s="37"/>
      <c r="AT30" s="39"/>
      <c r="AU30" s="78"/>
      <c r="AV30" s="78"/>
      <c r="AW30" s="48"/>
      <c r="AX30" s="37"/>
      <c r="AY30" s="50"/>
      <c r="AZ30" s="51"/>
      <c r="BA30" s="51"/>
      <c r="BB30" s="73"/>
    </row>
    <row r="31" spans="1:57" ht="13.95" customHeight="1">
      <c r="A31" s="74"/>
      <c r="B31" s="75"/>
      <c r="C31" s="75"/>
      <c r="D31" s="7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75"/>
      <c r="AP31" s="75"/>
      <c r="AQ31" s="75"/>
      <c r="AR31" s="51">
        <f>COUNTIF(B31:AQ31,B34)+COUNTIF(B31:AQ31,K34)</f>
        <v>0</v>
      </c>
      <c r="AS31" s="51">
        <f>COUNTIF(B31:AL31,E34)</f>
        <v>0</v>
      </c>
      <c r="AT31" s="51">
        <f>COUNTIF(B31:AL31,H34)+COUNTIF(B31:AL31,N34)</f>
        <v>0</v>
      </c>
      <c r="AU31" s="72" t="e">
        <f>B32+E32+H32+K32+N32+Q32+T32+W32+Z32+AC32+AF32+AI32+AL32+AO32+#REF!</f>
        <v>#REF!</v>
      </c>
      <c r="AV31" s="72" t="e">
        <f>D32+G32+J32+M32+P32+S32+V32+Y32+AB32+AE32+AH32+AK32+AN32+AQ32+#REF!</f>
        <v>#REF!</v>
      </c>
      <c r="AW31" s="76" t="e">
        <f>AU31-AV31</f>
        <v>#REF!</v>
      </c>
      <c r="AX31" s="51">
        <f>AR31*3+AS31*1</f>
        <v>0</v>
      </c>
      <c r="AY31" s="51" t="e">
        <f>RANK(AZ31,$AZ$3:$AZ$31)</f>
        <v>#REF!</v>
      </c>
      <c r="AZ31" s="51" t="e">
        <f>AX31*10000+AW31*100+AU31</f>
        <v>#REF!</v>
      </c>
      <c r="BA31" s="51"/>
      <c r="BB31" s="73" t="e">
        <f>AX31/(AR31+AS31+AT31)</f>
        <v>#DIV/0!</v>
      </c>
    </row>
    <row r="32" spans="1:57" ht="13.95" customHeight="1">
      <c r="A32" s="7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51"/>
      <c r="AS32" s="51"/>
      <c r="AT32" s="51"/>
      <c r="AU32" s="72"/>
      <c r="AV32" s="72"/>
      <c r="AW32" s="72"/>
      <c r="AX32" s="51"/>
      <c r="AY32" s="51"/>
      <c r="AZ32" s="51"/>
      <c r="BA32" s="51"/>
      <c r="BB32" s="73"/>
    </row>
    <row r="33" spans="1:54" ht="37.200000000000003" customHeight="1">
      <c r="A33" s="2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4"/>
      <c r="BA33" s="4"/>
      <c r="BB33" s="4"/>
    </row>
    <row r="34" spans="1:54" ht="1.8" customHeight="1">
      <c r="A34" s="27"/>
      <c r="B34" s="58" t="s">
        <v>26</v>
      </c>
      <c r="C34" s="58"/>
      <c r="D34" s="58"/>
      <c r="E34" s="58" t="s">
        <v>27</v>
      </c>
      <c r="F34" s="58"/>
      <c r="G34" s="58"/>
      <c r="H34" s="58" t="s">
        <v>28</v>
      </c>
      <c r="I34" s="58"/>
      <c r="J34" s="58"/>
      <c r="K34" s="58" t="s">
        <v>29</v>
      </c>
      <c r="L34" s="58"/>
      <c r="M34" s="58"/>
      <c r="N34" s="58" t="s">
        <v>30</v>
      </c>
      <c r="O34" s="58"/>
      <c r="P34" s="5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4"/>
      <c r="BA34" s="4"/>
      <c r="BB34" s="4" t="s">
        <v>31</v>
      </c>
    </row>
    <row r="35" spans="1:54" ht="37.35" customHeight="1"/>
    <row r="36" spans="1:54" ht="37.35" customHeight="1"/>
  </sheetData>
  <mergeCells count="399">
    <mergeCell ref="A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BB3:BB4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Z3:AB3"/>
    <mergeCell ref="AC3:AE3"/>
    <mergeCell ref="AF3:AH3"/>
    <mergeCell ref="AI3:AK3"/>
    <mergeCell ref="AL3:AN3"/>
    <mergeCell ref="AO3:AQ3"/>
    <mergeCell ref="AR3:AR4"/>
    <mergeCell ref="AS3:AS4"/>
    <mergeCell ref="AS5:AS6"/>
    <mergeCell ref="AT5:AT6"/>
    <mergeCell ref="AU5:AU6"/>
    <mergeCell ref="AV5:AV6"/>
    <mergeCell ref="AW5:AW6"/>
    <mergeCell ref="AX5:AX6"/>
    <mergeCell ref="AY5:AY6"/>
    <mergeCell ref="AZ5:AZ6"/>
    <mergeCell ref="AT3:AT4"/>
    <mergeCell ref="AU3:AU4"/>
    <mergeCell ref="AV3:AV4"/>
    <mergeCell ref="AW3:AW4"/>
    <mergeCell ref="AX3:AX4"/>
    <mergeCell ref="AY3:AY4"/>
    <mergeCell ref="AZ3:AZ4"/>
    <mergeCell ref="BB5:BB6"/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S7:AS8"/>
    <mergeCell ref="AT7:AT8"/>
    <mergeCell ref="AU7:AU8"/>
    <mergeCell ref="AV7:AV8"/>
    <mergeCell ref="AW7:AW8"/>
    <mergeCell ref="AX7:AX8"/>
    <mergeCell ref="AR5:AR6"/>
    <mergeCell ref="AY7:AY8"/>
    <mergeCell ref="AZ7:AZ8"/>
    <mergeCell ref="BA7:BA8"/>
    <mergeCell ref="BB7:BB8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B9:BB10"/>
    <mergeCell ref="A11:A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R12"/>
    <mergeCell ref="AS11:AS12"/>
    <mergeCell ref="BB11:BB12"/>
    <mergeCell ref="A13:A14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AT11:AT12"/>
    <mergeCell ref="AU11:AU12"/>
    <mergeCell ref="AV11:AV12"/>
    <mergeCell ref="AW11:AW12"/>
    <mergeCell ref="AX11:AX12"/>
    <mergeCell ref="AY11:AY12"/>
    <mergeCell ref="AZ11:AZ12"/>
    <mergeCell ref="BB13:BB14"/>
    <mergeCell ref="A15:A16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R16"/>
    <mergeCell ref="AS15:AS16"/>
    <mergeCell ref="AT15:AT16"/>
    <mergeCell ref="AU15:AU16"/>
    <mergeCell ref="AV15:AV16"/>
    <mergeCell ref="AW15:AW16"/>
    <mergeCell ref="AX15:AX16"/>
    <mergeCell ref="AR13:AR14"/>
    <mergeCell ref="AY15:AY16"/>
    <mergeCell ref="AZ15:AZ16"/>
    <mergeCell ref="BB15:BB16"/>
    <mergeCell ref="A17:A18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B17:BB18"/>
    <mergeCell ref="A19:A20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B19:BB20"/>
    <mergeCell ref="A21:A22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B21:BB22"/>
    <mergeCell ref="A23:A24"/>
    <mergeCell ref="B23:D23"/>
    <mergeCell ref="E23:G23"/>
    <mergeCell ref="H23:J23"/>
    <mergeCell ref="K23:M23"/>
    <mergeCell ref="N23:P23"/>
    <mergeCell ref="Q23:S23"/>
    <mergeCell ref="T23:V23"/>
    <mergeCell ref="W23:Y23"/>
    <mergeCell ref="BB23:BB24"/>
    <mergeCell ref="AR23:AR24"/>
    <mergeCell ref="AS23:AS24"/>
    <mergeCell ref="A25:A2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Z23:AB23"/>
    <mergeCell ref="AC23:AE23"/>
    <mergeCell ref="AF23:AH23"/>
    <mergeCell ref="AI23:AK23"/>
    <mergeCell ref="AL23:AN23"/>
    <mergeCell ref="AO23:AQ23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AT23:AT24"/>
    <mergeCell ref="AU23:AU24"/>
    <mergeCell ref="AV23:AV24"/>
    <mergeCell ref="AW23:AW24"/>
    <mergeCell ref="AX23:AX24"/>
    <mergeCell ref="AY23:AY24"/>
    <mergeCell ref="AZ23:AZ24"/>
    <mergeCell ref="BB25:BB26"/>
    <mergeCell ref="A27:A28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R28"/>
    <mergeCell ref="AS27:AS28"/>
    <mergeCell ref="AT27:AT28"/>
    <mergeCell ref="AU27:AU28"/>
    <mergeCell ref="AV27:AV28"/>
    <mergeCell ref="AW27:AW28"/>
    <mergeCell ref="AX27:AX28"/>
    <mergeCell ref="AR25:AR26"/>
    <mergeCell ref="AY27:AY28"/>
    <mergeCell ref="AZ27:AZ28"/>
    <mergeCell ref="BA27:BA28"/>
    <mergeCell ref="BB27:BB28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A31:A32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R32"/>
    <mergeCell ref="BB31:BB32"/>
    <mergeCell ref="AW31:AW32"/>
    <mergeCell ref="AX31:AX32"/>
    <mergeCell ref="AY31:AY32"/>
    <mergeCell ref="AZ31:AZ32"/>
    <mergeCell ref="BA31:BA32"/>
    <mergeCell ref="B34:D34"/>
    <mergeCell ref="E34:G34"/>
    <mergeCell ref="H34:J34"/>
    <mergeCell ref="K34:M34"/>
    <mergeCell ref="N34:P34"/>
    <mergeCell ref="AS31:AS32"/>
    <mergeCell ref="AT31:AT32"/>
    <mergeCell ref="AU31:AU32"/>
    <mergeCell ref="AV31:AV32"/>
  </mergeCells>
  <phoneticPr fontId="1"/>
  <pageMargins left="0.39374999999999999" right="0.39374999999999999" top="0.39374999999999999" bottom="0.39374999999999999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A36"/>
  <sheetViews>
    <sheetView zoomScaleNormal="100" workbookViewId="0">
      <selection activeCell="AI32" sqref="AI32"/>
    </sheetView>
  </sheetViews>
  <sheetFormatPr defaultColWidth="11.5546875" defaultRowHeight="12"/>
  <cols>
    <col min="1" max="1" width="14.88671875" style="2" customWidth="1"/>
    <col min="2" max="43" width="1.88671875" style="2" customWidth="1"/>
    <col min="44" max="51" width="4" style="2" customWidth="1"/>
    <col min="52" max="54" width="0.44140625" style="11" customWidth="1"/>
    <col min="55" max="57" width="8.88671875" style="2" customWidth="1"/>
    <col min="58" max="16384" width="11.5546875" style="2"/>
  </cols>
  <sheetData>
    <row r="1" spans="1:54 16380:16381" ht="28.35" customHeight="1" thickBot="1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1"/>
      <c r="BA1" s="1"/>
      <c r="BB1" s="1"/>
    </row>
    <row r="2" spans="1:54 16380:16381" ht="90" customHeight="1">
      <c r="A2" s="13"/>
      <c r="B2" s="66" t="s">
        <v>48</v>
      </c>
      <c r="C2" s="66"/>
      <c r="D2" s="66"/>
      <c r="E2" s="66" t="s">
        <v>49</v>
      </c>
      <c r="F2" s="66"/>
      <c r="G2" s="66"/>
      <c r="H2" s="66" t="s">
        <v>80</v>
      </c>
      <c r="I2" s="66"/>
      <c r="J2" s="66"/>
      <c r="K2" s="66" t="s">
        <v>50</v>
      </c>
      <c r="L2" s="66"/>
      <c r="M2" s="66"/>
      <c r="N2" s="66" t="s">
        <v>51</v>
      </c>
      <c r="O2" s="66"/>
      <c r="P2" s="66"/>
      <c r="Q2" s="66" t="s">
        <v>52</v>
      </c>
      <c r="R2" s="66"/>
      <c r="S2" s="66"/>
      <c r="T2" s="85" t="s">
        <v>53</v>
      </c>
      <c r="U2" s="85"/>
      <c r="V2" s="85"/>
      <c r="W2" s="66" t="s">
        <v>54</v>
      </c>
      <c r="X2" s="66"/>
      <c r="Y2" s="66"/>
      <c r="Z2" s="66" t="s">
        <v>55</v>
      </c>
      <c r="AA2" s="66"/>
      <c r="AB2" s="66"/>
      <c r="AC2" s="66" t="s">
        <v>56</v>
      </c>
      <c r="AD2" s="66"/>
      <c r="AE2" s="66"/>
      <c r="AF2" s="66" t="s">
        <v>57</v>
      </c>
      <c r="AG2" s="66"/>
      <c r="AH2" s="66"/>
      <c r="AI2" s="66" t="s">
        <v>58</v>
      </c>
      <c r="AJ2" s="66"/>
      <c r="AK2" s="66"/>
      <c r="AL2" s="66" t="s">
        <v>59</v>
      </c>
      <c r="AM2" s="66"/>
      <c r="AN2" s="66"/>
      <c r="AO2" s="66" t="s">
        <v>60</v>
      </c>
      <c r="AP2" s="66"/>
      <c r="AQ2" s="87"/>
      <c r="AR2" s="31" t="s">
        <v>16</v>
      </c>
      <c r="AS2" s="29" t="s">
        <v>17</v>
      </c>
      <c r="AT2" s="29" t="s">
        <v>18</v>
      </c>
      <c r="AU2" s="29" t="s">
        <v>19</v>
      </c>
      <c r="AV2" s="29" t="s">
        <v>20</v>
      </c>
      <c r="AW2" s="29" t="s">
        <v>21</v>
      </c>
      <c r="AX2" s="29" t="s">
        <v>22</v>
      </c>
      <c r="AY2" s="30" t="s">
        <v>23</v>
      </c>
      <c r="AZ2" s="3" t="s">
        <v>24</v>
      </c>
      <c r="BA2" s="4"/>
      <c r="BB2" s="3" t="s">
        <v>25</v>
      </c>
    </row>
    <row r="3" spans="1:54 16380:16381" s="5" customFormat="1" ht="13.2" customHeight="1">
      <c r="A3" s="63" t="s">
        <v>48</v>
      </c>
      <c r="B3" s="43"/>
      <c r="C3" s="43"/>
      <c r="D3" s="43"/>
      <c r="E3" s="58"/>
      <c r="F3" s="58"/>
      <c r="G3" s="58"/>
      <c r="H3" s="58"/>
      <c r="I3" s="58"/>
      <c r="J3" s="58"/>
      <c r="K3" s="42"/>
      <c r="L3" s="42"/>
      <c r="M3" s="42"/>
      <c r="N3" s="42"/>
      <c r="O3" s="42"/>
      <c r="P3" s="42"/>
      <c r="Q3" s="43"/>
      <c r="R3" s="43"/>
      <c r="S3" s="43"/>
      <c r="T3" s="42"/>
      <c r="U3" s="42"/>
      <c r="V3" s="42"/>
      <c r="W3" s="43"/>
      <c r="X3" s="43"/>
      <c r="Y3" s="43"/>
      <c r="Z3" s="42"/>
      <c r="AA3" s="42"/>
      <c r="AB3" s="42"/>
      <c r="AC3" s="43"/>
      <c r="AD3" s="43"/>
      <c r="AE3" s="43"/>
      <c r="AF3" s="58" t="s">
        <v>26</v>
      </c>
      <c r="AG3" s="58"/>
      <c r="AH3" s="58"/>
      <c r="AI3" s="58" t="s">
        <v>28</v>
      </c>
      <c r="AJ3" s="58"/>
      <c r="AK3" s="58"/>
      <c r="AL3" s="58" t="s">
        <v>27</v>
      </c>
      <c r="AM3" s="58"/>
      <c r="AN3" s="58"/>
      <c r="AO3" s="58" t="s">
        <v>28</v>
      </c>
      <c r="AP3" s="58"/>
      <c r="AQ3" s="58"/>
      <c r="AR3" s="81">
        <f>COUNTIF(E3:AQ3,B34) + COUNTIF(E3:AQ3,K34)</f>
        <v>1</v>
      </c>
      <c r="AS3" s="36">
        <f>COUNTIF(B3:AQ3,E34)</f>
        <v>1</v>
      </c>
      <c r="AT3" s="38">
        <f>COUNTIF(B3:AQ3,H34) + COUNTIF(B3:AQ3,N34)</f>
        <v>2</v>
      </c>
      <c r="AU3" s="40">
        <f>B4+E4+H4+K4+N4+Q4+T4+W4+Z4+AC4+AF4+AI4+AL4+AO4</f>
        <v>4</v>
      </c>
      <c r="AV3" s="40">
        <f>D4+G4+J4+M4+P4+S4+V4+Y4+AB4+AE4+AH4+AK4+AN4+AQ4</f>
        <v>9</v>
      </c>
      <c r="AW3" s="47">
        <f>AU3-AV3</f>
        <v>-5</v>
      </c>
      <c r="AX3" s="36">
        <f>AR3*3+AS3*1</f>
        <v>4</v>
      </c>
      <c r="AY3" s="49">
        <f>RANK(AZ3,$AZ$3:$AZ$30)</f>
        <v>9</v>
      </c>
      <c r="AZ3" s="51">
        <f>AX3*10000+AW3*100+AU3</f>
        <v>39504</v>
      </c>
      <c r="BA3" s="4"/>
      <c r="BB3" s="73">
        <f>AX3/(AR3+AS3+AT3)</f>
        <v>1</v>
      </c>
      <c r="XEZ3" s="2"/>
      <c r="XFA3" s="2"/>
    </row>
    <row r="4" spans="1:54 16380:16381" ht="13.2" customHeight="1">
      <c r="A4" s="63"/>
      <c r="B4" s="6"/>
      <c r="C4" s="7"/>
      <c r="D4" s="8"/>
      <c r="E4" s="6"/>
      <c r="F4" s="12" t="s">
        <v>78</v>
      </c>
      <c r="G4" s="8"/>
      <c r="H4" s="6"/>
      <c r="I4" s="12" t="s">
        <v>78</v>
      </c>
      <c r="J4" s="8"/>
      <c r="K4" s="6"/>
      <c r="L4" s="12" t="s">
        <v>78</v>
      </c>
      <c r="M4" s="8"/>
      <c r="N4" s="6"/>
      <c r="O4" s="12" t="s">
        <v>78</v>
      </c>
      <c r="P4" s="8"/>
      <c r="Q4" s="6"/>
      <c r="R4" s="12" t="s">
        <v>78</v>
      </c>
      <c r="S4" s="8"/>
      <c r="T4" s="6"/>
      <c r="U4" s="12" t="s">
        <v>78</v>
      </c>
      <c r="V4" s="8"/>
      <c r="W4" s="6"/>
      <c r="X4" s="12" t="s">
        <v>78</v>
      </c>
      <c r="Y4" s="8"/>
      <c r="Z4" s="6"/>
      <c r="AA4" s="12" t="s">
        <v>78</v>
      </c>
      <c r="AB4" s="8"/>
      <c r="AC4" s="6"/>
      <c r="AD4" s="12" t="s">
        <v>78</v>
      </c>
      <c r="AE4" s="8"/>
      <c r="AF4" s="6">
        <v>1</v>
      </c>
      <c r="AG4" s="12" t="s">
        <v>78</v>
      </c>
      <c r="AH4" s="8">
        <v>0</v>
      </c>
      <c r="AI4" s="6">
        <v>3</v>
      </c>
      <c r="AJ4" s="12" t="s">
        <v>78</v>
      </c>
      <c r="AK4" s="8">
        <v>7</v>
      </c>
      <c r="AL4" s="6">
        <v>0</v>
      </c>
      <c r="AM4" s="12" t="s">
        <v>78</v>
      </c>
      <c r="AN4" s="8">
        <v>0</v>
      </c>
      <c r="AO4" s="6">
        <v>0</v>
      </c>
      <c r="AP4" s="12" t="s">
        <v>78</v>
      </c>
      <c r="AQ4" s="7">
        <v>2</v>
      </c>
      <c r="AR4" s="82"/>
      <c r="AS4" s="61"/>
      <c r="AT4" s="62"/>
      <c r="AU4" s="80"/>
      <c r="AV4" s="80"/>
      <c r="AW4" s="53"/>
      <c r="AX4" s="61"/>
      <c r="AY4" s="54"/>
      <c r="AZ4" s="51"/>
      <c r="BA4" s="4"/>
      <c r="BB4" s="73"/>
    </row>
    <row r="5" spans="1:54 16380:16381" ht="13.35" customHeight="1">
      <c r="A5" s="6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 t="s">
        <v>26</v>
      </c>
      <c r="AD5" s="58"/>
      <c r="AE5" s="58"/>
      <c r="AF5" s="58" t="s">
        <v>26</v>
      </c>
      <c r="AG5" s="58"/>
      <c r="AH5" s="58"/>
      <c r="AI5" s="58" t="s">
        <v>27</v>
      </c>
      <c r="AJ5" s="58"/>
      <c r="AK5" s="58"/>
      <c r="AL5" s="58" t="s">
        <v>26</v>
      </c>
      <c r="AM5" s="58"/>
      <c r="AN5" s="58"/>
      <c r="AO5" s="43"/>
      <c r="AP5" s="43"/>
      <c r="AQ5" s="44"/>
      <c r="AR5" s="45">
        <f>COUNTIF(B5:AQ5,B34) + COUNTIF(B5:AQ5,K34)</f>
        <v>3</v>
      </c>
      <c r="AS5" s="36">
        <f>COUNTIF(B5:AQ5,E34)</f>
        <v>1</v>
      </c>
      <c r="AT5" s="38">
        <f>COUNTIF(B5:AQ5,H34) + COUNTIF(B5:AQ5,N34)</f>
        <v>0</v>
      </c>
      <c r="AU5" s="40">
        <f t="shared" ref="AU5" si="0">B6+E6+H6+K6+N6+Q6+T6+W6+Z6+AC6+AF6+AI6+AL6+AO6</f>
        <v>13</v>
      </c>
      <c r="AV5" s="40">
        <f t="shared" ref="AV5" si="1">D6+G6+J6+M6+P6+S6+V6+Y6+AB6+AE6+AH6+AK6+AN6+AQ6</f>
        <v>2</v>
      </c>
      <c r="AW5" s="47">
        <f t="shared" ref="AW5" si="2">AU5-AV5</f>
        <v>11</v>
      </c>
      <c r="AX5" s="36">
        <f t="shared" ref="AX5" si="3">AR5*3+AS5*1</f>
        <v>10</v>
      </c>
      <c r="AY5" s="49">
        <f t="shared" ref="AY5" si="4">RANK(AZ5,$AZ$3:$AZ$30)</f>
        <v>4</v>
      </c>
      <c r="AZ5" s="51">
        <f>AX5*10000+AW5*100+AU5</f>
        <v>101113</v>
      </c>
      <c r="BA5" s="4"/>
      <c r="BB5" s="73">
        <f>AX5/(AR5+AS5+AT5)</f>
        <v>2.5</v>
      </c>
    </row>
    <row r="6" spans="1:54 16380:16381" ht="13.2" customHeight="1">
      <c r="A6" s="63"/>
      <c r="B6" s="6"/>
      <c r="C6" s="12" t="s">
        <v>78</v>
      </c>
      <c r="D6" s="8"/>
      <c r="E6" s="6"/>
      <c r="F6" s="7"/>
      <c r="G6" s="8"/>
      <c r="H6" s="6"/>
      <c r="I6" s="12" t="s">
        <v>78</v>
      </c>
      <c r="J6" s="8"/>
      <c r="K6" s="6"/>
      <c r="L6" s="12" t="s">
        <v>78</v>
      </c>
      <c r="M6" s="8"/>
      <c r="N6" s="6"/>
      <c r="O6" s="12" t="s">
        <v>78</v>
      </c>
      <c r="P6" s="8"/>
      <c r="Q6" s="6"/>
      <c r="R6" s="12" t="s">
        <v>78</v>
      </c>
      <c r="S6" s="8"/>
      <c r="T6" s="6"/>
      <c r="U6" s="12" t="s">
        <v>78</v>
      </c>
      <c r="V6" s="8"/>
      <c r="W6" s="6"/>
      <c r="X6" s="12" t="s">
        <v>78</v>
      </c>
      <c r="Y6" s="8"/>
      <c r="Z6" s="6"/>
      <c r="AA6" s="12" t="s">
        <v>78</v>
      </c>
      <c r="AB6" s="8"/>
      <c r="AC6" s="6">
        <v>4</v>
      </c>
      <c r="AD6" s="12" t="s">
        <v>78</v>
      </c>
      <c r="AE6" s="8">
        <v>2</v>
      </c>
      <c r="AF6" s="6">
        <v>5</v>
      </c>
      <c r="AG6" s="12" t="s">
        <v>78</v>
      </c>
      <c r="AH6" s="8">
        <v>0</v>
      </c>
      <c r="AI6" s="6">
        <v>0</v>
      </c>
      <c r="AJ6" s="12" t="s">
        <v>78</v>
      </c>
      <c r="AK6" s="8">
        <v>0</v>
      </c>
      <c r="AL6" s="6">
        <v>4</v>
      </c>
      <c r="AM6" s="12" t="s">
        <v>78</v>
      </c>
      <c r="AN6" s="8">
        <v>0</v>
      </c>
      <c r="AO6" s="6"/>
      <c r="AP6" s="12" t="s">
        <v>78</v>
      </c>
      <c r="AQ6" s="7"/>
      <c r="AR6" s="60"/>
      <c r="AS6" s="61"/>
      <c r="AT6" s="62"/>
      <c r="AU6" s="80"/>
      <c r="AV6" s="80"/>
      <c r="AW6" s="53"/>
      <c r="AX6" s="61"/>
      <c r="AY6" s="54"/>
      <c r="AZ6" s="51"/>
      <c r="BA6" s="4"/>
      <c r="BB6" s="73"/>
    </row>
    <row r="7" spans="1:54 16380:16381" ht="13.2" customHeight="1">
      <c r="A7" s="63" t="s">
        <v>80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58" t="s">
        <v>27</v>
      </c>
      <c r="AA7" s="58"/>
      <c r="AB7" s="58"/>
      <c r="AC7" s="58" t="s">
        <v>26</v>
      </c>
      <c r="AD7" s="58"/>
      <c r="AE7" s="58"/>
      <c r="AF7" s="58" t="s">
        <v>27</v>
      </c>
      <c r="AG7" s="58"/>
      <c r="AH7" s="58"/>
      <c r="AI7" s="58" t="s">
        <v>27</v>
      </c>
      <c r="AJ7" s="58"/>
      <c r="AK7" s="58"/>
      <c r="AL7" s="43"/>
      <c r="AM7" s="43"/>
      <c r="AN7" s="43"/>
      <c r="AO7" s="43"/>
      <c r="AP7" s="43"/>
      <c r="AQ7" s="44"/>
      <c r="AR7" s="45">
        <f>COUNTIF(B7:AQ7,B34) + COUNTIF(B7:AQ7,K34)</f>
        <v>1</v>
      </c>
      <c r="AS7" s="36">
        <f>COUNTIF(B7:AQ7,E34)</f>
        <v>3</v>
      </c>
      <c r="AT7" s="38">
        <f>COUNTIF(B7:AQ7,H34) + COUNTIF(B7:AQ7,N34)</f>
        <v>0</v>
      </c>
      <c r="AU7" s="40">
        <f t="shared" ref="AU7" si="5">B8+E8+H8+K8+N8+Q8+T8+W8+Z8+AC8+AF8+AI8+AL8+AO8</f>
        <v>5</v>
      </c>
      <c r="AV7" s="40">
        <f t="shared" ref="AV7" si="6">D8+G8+J8+M8+P8+S8+V8+Y8+AB8+AE8+AH8+AK8+AN8+AQ8</f>
        <v>4</v>
      </c>
      <c r="AW7" s="47">
        <f t="shared" ref="AW7" si="7">AU7-AV7</f>
        <v>1</v>
      </c>
      <c r="AX7" s="36">
        <f t="shared" ref="AX7" si="8">AR7*3+AS7*1</f>
        <v>6</v>
      </c>
      <c r="AY7" s="49">
        <f t="shared" ref="AY7" si="9">RANK(AZ7,$AZ$3:$AZ$30)</f>
        <v>7</v>
      </c>
      <c r="AZ7" s="51">
        <f>AX7*10000+AW7*100+AU7</f>
        <v>60105</v>
      </c>
      <c r="BA7" s="51"/>
      <c r="BB7" s="73">
        <f>AX7/(AR7+AS7+AT7)</f>
        <v>1.5</v>
      </c>
    </row>
    <row r="8" spans="1:54 16380:16381" ht="13.2" customHeight="1">
      <c r="A8" s="63"/>
      <c r="B8" s="6"/>
      <c r="C8" s="12" t="s">
        <v>78</v>
      </c>
      <c r="D8" s="8"/>
      <c r="E8" s="6"/>
      <c r="F8" s="12" t="s">
        <v>78</v>
      </c>
      <c r="G8" s="8"/>
      <c r="H8" s="6"/>
      <c r="I8" s="12"/>
      <c r="J8" s="8"/>
      <c r="K8" s="6"/>
      <c r="L8" s="12" t="s">
        <v>78</v>
      </c>
      <c r="M8" s="8"/>
      <c r="N8" s="6"/>
      <c r="O8" s="12" t="s">
        <v>78</v>
      </c>
      <c r="P8" s="8"/>
      <c r="Q8" s="6"/>
      <c r="R8" s="12" t="s">
        <v>78</v>
      </c>
      <c r="S8" s="8"/>
      <c r="T8" s="6"/>
      <c r="U8" s="12" t="s">
        <v>78</v>
      </c>
      <c r="V8" s="8"/>
      <c r="W8" s="6"/>
      <c r="X8" s="12" t="s">
        <v>78</v>
      </c>
      <c r="Y8" s="8"/>
      <c r="Z8" s="6">
        <v>0</v>
      </c>
      <c r="AA8" s="12" t="s">
        <v>78</v>
      </c>
      <c r="AB8" s="8">
        <v>0</v>
      </c>
      <c r="AC8" s="6">
        <v>2</v>
      </c>
      <c r="AD8" s="12" t="s">
        <v>78</v>
      </c>
      <c r="AE8" s="8">
        <v>1</v>
      </c>
      <c r="AF8" s="6">
        <v>1</v>
      </c>
      <c r="AG8" s="12" t="s">
        <v>78</v>
      </c>
      <c r="AH8" s="8">
        <v>1</v>
      </c>
      <c r="AI8" s="6">
        <v>2</v>
      </c>
      <c r="AJ8" s="12" t="s">
        <v>78</v>
      </c>
      <c r="AK8" s="8">
        <v>2</v>
      </c>
      <c r="AL8" s="6"/>
      <c r="AM8" s="12" t="s">
        <v>78</v>
      </c>
      <c r="AN8" s="8"/>
      <c r="AO8" s="6"/>
      <c r="AP8" s="12" t="s">
        <v>78</v>
      </c>
      <c r="AQ8" s="7"/>
      <c r="AR8" s="60"/>
      <c r="AS8" s="61"/>
      <c r="AT8" s="62"/>
      <c r="AU8" s="80"/>
      <c r="AV8" s="80"/>
      <c r="AW8" s="53"/>
      <c r="AX8" s="61"/>
      <c r="AY8" s="54"/>
      <c r="AZ8" s="51"/>
      <c r="BA8" s="51"/>
      <c r="BB8" s="73"/>
    </row>
    <row r="9" spans="1:54 16380:16381" ht="13.2" customHeight="1">
      <c r="A9" s="6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2"/>
      <c r="R9" s="42"/>
      <c r="S9" s="42"/>
      <c r="T9" s="42"/>
      <c r="U9" s="42"/>
      <c r="V9" s="42"/>
      <c r="W9" s="58" t="s">
        <v>26</v>
      </c>
      <c r="X9" s="58"/>
      <c r="Y9" s="58"/>
      <c r="Z9" s="58" t="s">
        <v>26</v>
      </c>
      <c r="AA9" s="58"/>
      <c r="AB9" s="58"/>
      <c r="AC9" s="58" t="s">
        <v>26</v>
      </c>
      <c r="AD9" s="58"/>
      <c r="AE9" s="58"/>
      <c r="AF9" s="58" t="s">
        <v>26</v>
      </c>
      <c r="AG9" s="58"/>
      <c r="AH9" s="58"/>
      <c r="AI9" s="42"/>
      <c r="AJ9" s="42"/>
      <c r="AK9" s="42"/>
      <c r="AL9" s="43"/>
      <c r="AM9" s="43"/>
      <c r="AN9" s="43"/>
      <c r="AO9" s="43"/>
      <c r="AP9" s="43"/>
      <c r="AQ9" s="44"/>
      <c r="AR9" s="45">
        <f>COUNTIF(B9:AQ9,B34) + COUNTIF(B9:AQ9,K34)</f>
        <v>4</v>
      </c>
      <c r="AS9" s="36">
        <f>COUNTIF(B9:AQ9,E34)</f>
        <v>0</v>
      </c>
      <c r="AT9" s="38">
        <f>COUNTIF(B9:AQ9,H34) + COUNTIF(B9:AQ9,N34)</f>
        <v>0</v>
      </c>
      <c r="AU9" s="40">
        <f t="shared" ref="AU9" si="10">B10+E10+H10+K10+N10+Q10+T10+W10+Z10+AC10+AF10+AI10+AL10+AO10</f>
        <v>10</v>
      </c>
      <c r="AV9" s="40">
        <f t="shared" ref="AV9" si="11">D10+G10+J10+M10+P10+S10+V10+Y10+AB10+AE10+AH10+AK10+AN10+AQ10</f>
        <v>3</v>
      </c>
      <c r="AW9" s="47">
        <f t="shared" ref="AW9" si="12">AU9-AV9</f>
        <v>7</v>
      </c>
      <c r="AX9" s="36">
        <f t="shared" ref="AX9" si="13">AR9*3+AS9*1</f>
        <v>12</v>
      </c>
      <c r="AY9" s="49">
        <f t="shared" ref="AY9" si="14">RANK(AZ9,$AZ$3:$AZ$30)</f>
        <v>3</v>
      </c>
      <c r="AZ9" s="51">
        <f>AX9*10000+AW9*100+AU9</f>
        <v>120710</v>
      </c>
      <c r="BA9" s="4"/>
      <c r="BB9" s="73">
        <f>AX9/(AR9+AS9+AT9)</f>
        <v>3</v>
      </c>
    </row>
    <row r="10" spans="1:54 16380:16381" ht="13.2" customHeight="1">
      <c r="A10" s="63"/>
      <c r="B10" s="6"/>
      <c r="C10" s="12" t="s">
        <v>78</v>
      </c>
      <c r="D10" s="8"/>
      <c r="E10" s="6"/>
      <c r="F10" s="12" t="s">
        <v>78</v>
      </c>
      <c r="G10" s="8"/>
      <c r="H10" s="6"/>
      <c r="I10" s="12" t="s">
        <v>78</v>
      </c>
      <c r="J10" s="8"/>
      <c r="K10" s="6"/>
      <c r="L10" s="12"/>
      <c r="M10" s="8"/>
      <c r="N10" s="6"/>
      <c r="O10" s="12" t="s">
        <v>78</v>
      </c>
      <c r="P10" s="8"/>
      <c r="Q10" s="6"/>
      <c r="R10" s="12" t="s">
        <v>78</v>
      </c>
      <c r="S10" s="8"/>
      <c r="T10" s="6"/>
      <c r="U10" s="12" t="s">
        <v>78</v>
      </c>
      <c r="V10" s="8"/>
      <c r="W10" s="6">
        <v>3</v>
      </c>
      <c r="X10" s="12" t="s">
        <v>78</v>
      </c>
      <c r="Y10" s="8">
        <v>2</v>
      </c>
      <c r="Z10" s="6">
        <v>2</v>
      </c>
      <c r="AA10" s="12" t="s">
        <v>78</v>
      </c>
      <c r="AB10" s="8">
        <v>0</v>
      </c>
      <c r="AC10" s="6">
        <v>1</v>
      </c>
      <c r="AD10" s="12" t="s">
        <v>78</v>
      </c>
      <c r="AE10" s="8">
        <v>0</v>
      </c>
      <c r="AF10" s="6">
        <v>4</v>
      </c>
      <c r="AG10" s="12" t="s">
        <v>78</v>
      </c>
      <c r="AH10" s="8">
        <v>1</v>
      </c>
      <c r="AI10" s="6"/>
      <c r="AJ10" s="12" t="s">
        <v>78</v>
      </c>
      <c r="AK10" s="8"/>
      <c r="AL10" s="6"/>
      <c r="AM10" s="12" t="s">
        <v>78</v>
      </c>
      <c r="AN10" s="8"/>
      <c r="AO10" s="6"/>
      <c r="AP10" s="12" t="s">
        <v>78</v>
      </c>
      <c r="AQ10" s="7"/>
      <c r="AR10" s="60"/>
      <c r="AS10" s="61"/>
      <c r="AT10" s="62"/>
      <c r="AU10" s="80"/>
      <c r="AV10" s="80"/>
      <c r="AW10" s="53"/>
      <c r="AX10" s="61"/>
      <c r="AY10" s="54"/>
      <c r="AZ10" s="51"/>
      <c r="BA10" s="4"/>
      <c r="BB10" s="73"/>
    </row>
    <row r="11" spans="1:54 16380:16381" ht="13.2" customHeight="1">
      <c r="A11" s="63" t="s">
        <v>51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58" t="s">
        <v>29</v>
      </c>
      <c r="X11" s="58"/>
      <c r="Y11" s="58"/>
      <c r="Z11" s="58" t="s">
        <v>26</v>
      </c>
      <c r="AA11" s="58"/>
      <c r="AB11" s="58"/>
      <c r="AC11" s="58" t="s">
        <v>26</v>
      </c>
      <c r="AD11" s="58"/>
      <c r="AE11" s="58"/>
      <c r="AF11" s="43"/>
      <c r="AG11" s="43"/>
      <c r="AH11" s="43"/>
      <c r="AI11" s="43"/>
      <c r="AJ11" s="43"/>
      <c r="AK11" s="43"/>
      <c r="AL11" s="43"/>
      <c r="AM11" s="43"/>
      <c r="AN11" s="43"/>
      <c r="AO11" s="58" t="s">
        <v>26</v>
      </c>
      <c r="AP11" s="58"/>
      <c r="AQ11" s="58"/>
      <c r="AR11" s="45">
        <f>COUNTIF(B11:AQ11,B34) + COUNTIF(B11:AQ11,K34)</f>
        <v>4</v>
      </c>
      <c r="AS11" s="36">
        <f>COUNTIF(B11:AQ11,E34)</f>
        <v>0</v>
      </c>
      <c r="AT11" s="38">
        <f>COUNTIF(B11:AQ11,H34) + COUNTIF(B11:AQ11,N34)</f>
        <v>0</v>
      </c>
      <c r="AU11" s="40">
        <f t="shared" ref="AU11" si="15">B12+E12+H12+K12+N12+Q12+T12+W12+Z12+AC12+AF12+AI12+AL12+AO12</f>
        <v>16</v>
      </c>
      <c r="AV11" s="40">
        <f t="shared" ref="AV11" si="16">D12+G12+J12+M12+P12+S12+V12+Y12+AB12+AE12+AH12+AK12+AN12+AQ12</f>
        <v>1</v>
      </c>
      <c r="AW11" s="47">
        <f t="shared" ref="AW11" si="17">AU11-AV11</f>
        <v>15</v>
      </c>
      <c r="AX11" s="36">
        <f t="shared" ref="AX11" si="18">AR11*3+AS11*1</f>
        <v>12</v>
      </c>
      <c r="AY11" s="49">
        <f t="shared" ref="AY11" si="19">RANK(AZ11,$AZ$3:$AZ$30)</f>
        <v>1</v>
      </c>
      <c r="AZ11" s="51">
        <f>AX11*10000+AW11*100+AU11</f>
        <v>121516</v>
      </c>
      <c r="BA11" s="4"/>
      <c r="BB11" s="73">
        <f>AX11/(AR11+AS11+AT11)</f>
        <v>3</v>
      </c>
    </row>
    <row r="12" spans="1:54 16380:16381" ht="13.2" customHeight="1">
      <c r="A12" s="63"/>
      <c r="B12" s="6"/>
      <c r="C12" s="12" t="s">
        <v>78</v>
      </c>
      <c r="D12" s="8"/>
      <c r="E12" s="6"/>
      <c r="F12" s="12" t="s">
        <v>78</v>
      </c>
      <c r="G12" s="8"/>
      <c r="H12" s="6"/>
      <c r="I12" s="12" t="s">
        <v>78</v>
      </c>
      <c r="J12" s="8"/>
      <c r="K12" s="6"/>
      <c r="L12" s="12" t="s">
        <v>78</v>
      </c>
      <c r="M12" s="8"/>
      <c r="N12" s="6"/>
      <c r="O12" s="12"/>
      <c r="P12" s="8"/>
      <c r="Q12" s="6"/>
      <c r="R12" s="12" t="s">
        <v>78</v>
      </c>
      <c r="S12" s="8"/>
      <c r="T12" s="6"/>
      <c r="U12" s="12" t="s">
        <v>78</v>
      </c>
      <c r="V12" s="8"/>
      <c r="W12" s="6">
        <v>3</v>
      </c>
      <c r="X12" s="12" t="s">
        <v>78</v>
      </c>
      <c r="Y12" s="8">
        <v>0</v>
      </c>
      <c r="Z12" s="6">
        <v>1</v>
      </c>
      <c r="AA12" s="12" t="s">
        <v>78</v>
      </c>
      <c r="AB12" s="8">
        <v>0</v>
      </c>
      <c r="AC12" s="6">
        <v>8</v>
      </c>
      <c r="AD12" s="12" t="s">
        <v>78</v>
      </c>
      <c r="AE12" s="8">
        <v>0</v>
      </c>
      <c r="AF12" s="6"/>
      <c r="AG12" s="12" t="s">
        <v>78</v>
      </c>
      <c r="AH12" s="8"/>
      <c r="AI12" s="6"/>
      <c r="AJ12" s="12" t="s">
        <v>78</v>
      </c>
      <c r="AK12" s="8"/>
      <c r="AL12" s="6"/>
      <c r="AM12" s="12" t="s">
        <v>78</v>
      </c>
      <c r="AN12" s="8"/>
      <c r="AO12" s="6">
        <v>4</v>
      </c>
      <c r="AP12" s="12" t="s">
        <v>78</v>
      </c>
      <c r="AQ12" s="8">
        <v>1</v>
      </c>
      <c r="AR12" s="60"/>
      <c r="AS12" s="61"/>
      <c r="AT12" s="62"/>
      <c r="AU12" s="80"/>
      <c r="AV12" s="80"/>
      <c r="AW12" s="53"/>
      <c r="AX12" s="61"/>
      <c r="AY12" s="54"/>
      <c r="AZ12" s="51"/>
      <c r="BA12" s="4"/>
      <c r="BB12" s="73"/>
    </row>
    <row r="13" spans="1:54 16380:16381" ht="13.2" customHeight="1">
      <c r="A13" s="63" t="s">
        <v>52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58" t="s">
        <v>26</v>
      </c>
      <c r="X13" s="58"/>
      <c r="Y13" s="58"/>
      <c r="Z13" s="58" t="s">
        <v>26</v>
      </c>
      <c r="AA13" s="58"/>
      <c r="AB13" s="58"/>
      <c r="AC13" s="42"/>
      <c r="AD13" s="42"/>
      <c r="AE13" s="42"/>
      <c r="AF13" s="42"/>
      <c r="AG13" s="42"/>
      <c r="AH13" s="42"/>
      <c r="AI13" s="42"/>
      <c r="AJ13" s="42"/>
      <c r="AK13" s="42"/>
      <c r="AL13" s="58" t="s">
        <v>26</v>
      </c>
      <c r="AM13" s="58"/>
      <c r="AN13" s="58"/>
      <c r="AO13" s="58" t="s">
        <v>30</v>
      </c>
      <c r="AP13" s="58"/>
      <c r="AQ13" s="58"/>
      <c r="AR13" s="45">
        <f>COUNTIF(B13:AQ13,B34) + COUNTIF(B13:AQ13,K34)</f>
        <v>3</v>
      </c>
      <c r="AS13" s="36">
        <f>COUNTIF(B13:AQ13,E34)</f>
        <v>0</v>
      </c>
      <c r="AT13" s="38">
        <f>COUNTIF(B13:AQ13,H34) + COUNTIF(B13:AQ13,N34)</f>
        <v>1</v>
      </c>
      <c r="AU13" s="40">
        <f t="shared" ref="AU13" si="20">B14+E14+H14+K14+N14+Q14+T14+W14+Z14+AC14+AF14+AI14+AL14+AO14</f>
        <v>9</v>
      </c>
      <c r="AV13" s="40">
        <f t="shared" ref="AV13" si="21">D14+G14+J14+M14+P14+S14+V14+Y14+AB14+AE14+AH14+AK14+AN14+AQ14</f>
        <v>6</v>
      </c>
      <c r="AW13" s="47">
        <f t="shared" ref="AW13" si="22">AU13-AV13</f>
        <v>3</v>
      </c>
      <c r="AX13" s="36">
        <f t="shared" ref="AX13" si="23">AR13*3+AS13*1</f>
        <v>9</v>
      </c>
      <c r="AY13" s="49">
        <f t="shared" ref="AY13" si="24">RANK(AZ13,$AZ$3:$AZ$30)</f>
        <v>5</v>
      </c>
      <c r="AZ13" s="51">
        <f>AX13*10000+AW13*100+AU13</f>
        <v>90309</v>
      </c>
      <c r="BA13" s="4"/>
      <c r="BB13" s="73">
        <f>AX13/(AR13+AS13+AT13)</f>
        <v>2.25</v>
      </c>
    </row>
    <row r="14" spans="1:54 16380:16381" ht="13.2" customHeight="1">
      <c r="A14" s="63"/>
      <c r="B14" s="6"/>
      <c r="C14" s="12" t="s">
        <v>78</v>
      </c>
      <c r="D14" s="8"/>
      <c r="E14" s="6"/>
      <c r="F14" s="12" t="s">
        <v>78</v>
      </c>
      <c r="G14" s="8"/>
      <c r="H14" s="6"/>
      <c r="I14" s="12" t="s">
        <v>78</v>
      </c>
      <c r="J14" s="8"/>
      <c r="K14" s="6"/>
      <c r="L14" s="12" t="s">
        <v>78</v>
      </c>
      <c r="M14" s="8"/>
      <c r="N14" s="6"/>
      <c r="O14" s="12" t="s">
        <v>78</v>
      </c>
      <c r="P14" s="8"/>
      <c r="Q14" s="6"/>
      <c r="R14" s="12"/>
      <c r="S14" s="8"/>
      <c r="T14" s="6"/>
      <c r="U14" s="12" t="s">
        <v>78</v>
      </c>
      <c r="V14" s="8"/>
      <c r="W14" s="6">
        <v>3</v>
      </c>
      <c r="X14" s="12" t="s">
        <v>78</v>
      </c>
      <c r="Y14" s="8">
        <v>1</v>
      </c>
      <c r="Z14" s="6">
        <v>4</v>
      </c>
      <c r="AA14" s="12" t="s">
        <v>78</v>
      </c>
      <c r="AB14" s="8">
        <v>2</v>
      </c>
      <c r="AC14" s="6"/>
      <c r="AD14" s="12" t="s">
        <v>78</v>
      </c>
      <c r="AE14" s="8"/>
      <c r="AF14" s="6"/>
      <c r="AG14" s="12" t="s">
        <v>78</v>
      </c>
      <c r="AH14" s="8"/>
      <c r="AI14" s="6"/>
      <c r="AJ14" s="12" t="s">
        <v>78</v>
      </c>
      <c r="AK14" s="8"/>
      <c r="AL14" s="6">
        <v>2</v>
      </c>
      <c r="AM14" s="12" t="s">
        <v>78</v>
      </c>
      <c r="AN14" s="8">
        <v>0</v>
      </c>
      <c r="AO14" s="6">
        <v>0</v>
      </c>
      <c r="AP14" s="12" t="s">
        <v>78</v>
      </c>
      <c r="AQ14" s="8">
        <v>3</v>
      </c>
      <c r="AR14" s="60"/>
      <c r="AS14" s="61"/>
      <c r="AT14" s="62"/>
      <c r="AU14" s="80"/>
      <c r="AV14" s="80"/>
      <c r="AW14" s="53"/>
      <c r="AX14" s="61"/>
      <c r="AY14" s="54"/>
      <c r="AZ14" s="51"/>
      <c r="BA14" s="4"/>
      <c r="BB14" s="73"/>
    </row>
    <row r="15" spans="1:54 16380:16381" ht="13.2" customHeight="1">
      <c r="A15" s="63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58" t="s">
        <v>29</v>
      </c>
      <c r="X15" s="58"/>
      <c r="Y15" s="58"/>
      <c r="Z15" s="43"/>
      <c r="AA15" s="43"/>
      <c r="AB15" s="43"/>
      <c r="AC15" s="43"/>
      <c r="AD15" s="43"/>
      <c r="AE15" s="43"/>
      <c r="AF15" s="43"/>
      <c r="AG15" s="43"/>
      <c r="AH15" s="43"/>
      <c r="AI15" s="58" t="s">
        <v>26</v>
      </c>
      <c r="AJ15" s="58"/>
      <c r="AK15" s="58"/>
      <c r="AL15" s="58" t="s">
        <v>26</v>
      </c>
      <c r="AM15" s="58"/>
      <c r="AN15" s="58"/>
      <c r="AO15" s="58" t="s">
        <v>26</v>
      </c>
      <c r="AP15" s="58"/>
      <c r="AQ15" s="58"/>
      <c r="AR15" s="45">
        <f>COUNTIF(B15:AQ15,B34) + COUNTIF(B15:AQ15,K34)</f>
        <v>4</v>
      </c>
      <c r="AS15" s="36">
        <f>COUNTIF(B15:AQ15,E34)</f>
        <v>0</v>
      </c>
      <c r="AT15" s="38">
        <f>COUNTIF(B15:AQ15,H34) + COUNTIF(B15:AQ15,N34)</f>
        <v>0</v>
      </c>
      <c r="AU15" s="40">
        <f t="shared" ref="AU15" si="25">B16+E16+H16+K16+N16+Q16+T16+W16+Z16+AC16+AF16+AI16+AL16+AO16</f>
        <v>12</v>
      </c>
      <c r="AV15" s="40">
        <f t="shared" ref="AV15" si="26">D16+G16+J16+M16+P16+S16+V16+Y16+AB16+AE16+AH16+AK16+AN16+AQ16</f>
        <v>2</v>
      </c>
      <c r="AW15" s="47">
        <f t="shared" ref="AW15" si="27">AU15-AV15</f>
        <v>10</v>
      </c>
      <c r="AX15" s="36">
        <f t="shared" ref="AX15" si="28">AR15*3+AS15*1</f>
        <v>12</v>
      </c>
      <c r="AY15" s="49">
        <f t="shared" ref="AY15" si="29">RANK(AZ15,$AZ$3:$AZ$30)</f>
        <v>2</v>
      </c>
      <c r="AZ15" s="51">
        <f>AX15*10000+AW15*100+AU15</f>
        <v>121012</v>
      </c>
      <c r="BA15" s="4"/>
      <c r="BB15" s="73">
        <f>AX15/(AR15+AS15+AT15)</f>
        <v>3</v>
      </c>
    </row>
    <row r="16" spans="1:54 16380:16381" ht="13.2" customHeight="1">
      <c r="A16" s="63"/>
      <c r="B16" s="6"/>
      <c r="C16" s="12" t="s">
        <v>78</v>
      </c>
      <c r="D16" s="8"/>
      <c r="E16" s="6"/>
      <c r="F16" s="12" t="s">
        <v>78</v>
      </c>
      <c r="G16" s="8"/>
      <c r="H16" s="6"/>
      <c r="I16" s="12" t="s">
        <v>78</v>
      </c>
      <c r="J16" s="8"/>
      <c r="K16" s="6"/>
      <c r="L16" s="12" t="s">
        <v>78</v>
      </c>
      <c r="M16" s="8"/>
      <c r="N16" s="6"/>
      <c r="O16" s="12" t="s">
        <v>78</v>
      </c>
      <c r="P16" s="8"/>
      <c r="Q16" s="6"/>
      <c r="R16" s="12" t="s">
        <v>78</v>
      </c>
      <c r="S16" s="8"/>
      <c r="T16" s="6"/>
      <c r="U16" s="12"/>
      <c r="V16" s="8"/>
      <c r="W16" s="6">
        <v>3</v>
      </c>
      <c r="X16" s="12" t="s">
        <v>78</v>
      </c>
      <c r="Y16" s="8">
        <v>0</v>
      </c>
      <c r="Z16" s="6"/>
      <c r="AA16" s="12" t="s">
        <v>78</v>
      </c>
      <c r="AB16" s="8"/>
      <c r="AC16" s="6"/>
      <c r="AD16" s="12" t="s">
        <v>78</v>
      </c>
      <c r="AE16" s="8"/>
      <c r="AF16" s="6"/>
      <c r="AG16" s="12" t="s">
        <v>78</v>
      </c>
      <c r="AH16" s="8"/>
      <c r="AI16" s="6">
        <v>2</v>
      </c>
      <c r="AJ16" s="12" t="s">
        <v>78</v>
      </c>
      <c r="AK16" s="8">
        <v>1</v>
      </c>
      <c r="AL16" s="6">
        <v>6</v>
      </c>
      <c r="AM16" s="12" t="s">
        <v>78</v>
      </c>
      <c r="AN16" s="8">
        <v>1</v>
      </c>
      <c r="AO16" s="6">
        <v>1</v>
      </c>
      <c r="AP16" s="12" t="s">
        <v>78</v>
      </c>
      <c r="AQ16" s="8">
        <v>0</v>
      </c>
      <c r="AR16" s="60"/>
      <c r="AS16" s="61"/>
      <c r="AT16" s="62"/>
      <c r="AU16" s="80"/>
      <c r="AV16" s="80"/>
      <c r="AW16" s="53"/>
      <c r="AX16" s="61"/>
      <c r="AY16" s="54"/>
      <c r="AZ16" s="51"/>
      <c r="BA16" s="4"/>
      <c r="BB16" s="73"/>
    </row>
    <row r="17" spans="1:57" ht="13.2" customHeight="1">
      <c r="A17" s="63" t="s">
        <v>54</v>
      </c>
      <c r="B17" s="43"/>
      <c r="C17" s="43"/>
      <c r="D17" s="43"/>
      <c r="E17" s="43"/>
      <c r="F17" s="43"/>
      <c r="G17" s="43"/>
      <c r="H17" s="43"/>
      <c r="I17" s="43"/>
      <c r="J17" s="43"/>
      <c r="K17" s="58" t="s">
        <v>28</v>
      </c>
      <c r="L17" s="58"/>
      <c r="M17" s="58"/>
      <c r="N17" s="58" t="s">
        <v>30</v>
      </c>
      <c r="O17" s="58"/>
      <c r="P17" s="58"/>
      <c r="Q17" s="58" t="s">
        <v>28</v>
      </c>
      <c r="R17" s="58"/>
      <c r="S17" s="58"/>
      <c r="T17" s="58" t="s">
        <v>30</v>
      </c>
      <c r="U17" s="58"/>
      <c r="V17" s="58"/>
      <c r="W17" s="43"/>
      <c r="X17" s="43"/>
      <c r="Y17" s="43"/>
      <c r="Z17" s="43"/>
      <c r="AA17" s="43"/>
      <c r="AB17" s="43"/>
      <c r="AC17" s="43"/>
      <c r="AD17" s="43"/>
      <c r="AE17" s="43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3"/>
      <c r="AQ17" s="44"/>
      <c r="AR17" s="45">
        <f>COUNTIF(B17:AQ17,B34) + COUNTIF(B17:AQ17,K34)</f>
        <v>0</v>
      </c>
      <c r="AS17" s="36">
        <f>COUNTIF(B17:AQ17,E34)</f>
        <v>0</v>
      </c>
      <c r="AT17" s="38">
        <f>COUNTIF(B17:AQ17,H34) + COUNTIF(B17:AQ17,N34)</f>
        <v>4</v>
      </c>
      <c r="AU17" s="40">
        <f t="shared" ref="AU17" si="30">B18+E18+H18+K18+N18+Q18+T18+W18+Z18+AC18+AF18+AI18+AL18+AO18</f>
        <v>3</v>
      </c>
      <c r="AV17" s="40">
        <f t="shared" ref="AV17" si="31">D18+G18+J18+M18+P18+S18+V18+Y18+AB18+AE18+AH18+AK18+AN18+AQ18</f>
        <v>12</v>
      </c>
      <c r="AW17" s="47">
        <f t="shared" ref="AW17" si="32">AU17-AV17</f>
        <v>-9</v>
      </c>
      <c r="AX17" s="36">
        <f t="shared" ref="AX17" si="33">AR17*3+AS17*1</f>
        <v>0</v>
      </c>
      <c r="AY17" s="49">
        <f t="shared" ref="AY17" si="34">RANK(AZ17,$AZ$3:$AZ$30)</f>
        <v>13</v>
      </c>
      <c r="AZ17" s="51">
        <f>AX17*10000+AW17*100+AU17</f>
        <v>-897</v>
      </c>
      <c r="BA17" s="4"/>
      <c r="BB17" s="73">
        <f>AX17/(AR17+AS17+AT17)</f>
        <v>0</v>
      </c>
    </row>
    <row r="18" spans="1:57" ht="13.2" customHeight="1">
      <c r="A18" s="63"/>
      <c r="B18" s="6"/>
      <c r="C18" s="12" t="s">
        <v>78</v>
      </c>
      <c r="D18" s="8"/>
      <c r="E18" s="6"/>
      <c r="F18" s="12" t="s">
        <v>78</v>
      </c>
      <c r="G18" s="8"/>
      <c r="H18" s="6"/>
      <c r="I18" s="12" t="s">
        <v>78</v>
      </c>
      <c r="J18" s="8"/>
      <c r="K18" s="6">
        <v>2</v>
      </c>
      <c r="L18" s="12" t="s">
        <v>78</v>
      </c>
      <c r="M18" s="8">
        <v>3</v>
      </c>
      <c r="N18" s="6">
        <v>0</v>
      </c>
      <c r="O18" s="12" t="s">
        <v>78</v>
      </c>
      <c r="P18" s="8">
        <v>3</v>
      </c>
      <c r="Q18" s="6">
        <v>1</v>
      </c>
      <c r="R18" s="12" t="s">
        <v>78</v>
      </c>
      <c r="S18" s="8">
        <v>3</v>
      </c>
      <c r="T18" s="6">
        <v>0</v>
      </c>
      <c r="U18" s="12" t="s">
        <v>78</v>
      </c>
      <c r="V18" s="8">
        <v>3</v>
      </c>
      <c r="W18" s="6"/>
      <c r="X18" s="12"/>
      <c r="Y18" s="8"/>
      <c r="Z18" s="6"/>
      <c r="AA18" s="12" t="s">
        <v>78</v>
      </c>
      <c r="AB18" s="8"/>
      <c r="AC18" s="6"/>
      <c r="AD18" s="12" t="s">
        <v>78</v>
      </c>
      <c r="AE18" s="8"/>
      <c r="AF18" s="6"/>
      <c r="AG18" s="12" t="s">
        <v>78</v>
      </c>
      <c r="AH18" s="8"/>
      <c r="AI18" s="6"/>
      <c r="AJ18" s="12" t="s">
        <v>78</v>
      </c>
      <c r="AK18" s="8"/>
      <c r="AL18" s="6"/>
      <c r="AM18" s="12" t="s">
        <v>78</v>
      </c>
      <c r="AN18" s="8"/>
      <c r="AO18" s="6"/>
      <c r="AP18" s="12" t="s">
        <v>78</v>
      </c>
      <c r="AQ18" s="7"/>
      <c r="AR18" s="60"/>
      <c r="AS18" s="61"/>
      <c r="AT18" s="62"/>
      <c r="AU18" s="80"/>
      <c r="AV18" s="80"/>
      <c r="AW18" s="53"/>
      <c r="AX18" s="61"/>
      <c r="AY18" s="54"/>
      <c r="AZ18" s="51"/>
      <c r="BA18" s="4"/>
      <c r="BB18" s="73"/>
    </row>
    <row r="19" spans="1:57" ht="13.2" customHeight="1">
      <c r="A19" s="63" t="s">
        <v>55</v>
      </c>
      <c r="B19" s="43"/>
      <c r="C19" s="43"/>
      <c r="D19" s="43"/>
      <c r="E19" s="43"/>
      <c r="F19" s="43"/>
      <c r="G19" s="43"/>
      <c r="H19" s="58" t="s">
        <v>27</v>
      </c>
      <c r="I19" s="58"/>
      <c r="J19" s="58"/>
      <c r="K19" s="58" t="s">
        <v>28</v>
      </c>
      <c r="L19" s="58"/>
      <c r="M19" s="58"/>
      <c r="N19" s="58" t="s">
        <v>28</v>
      </c>
      <c r="O19" s="58"/>
      <c r="P19" s="58"/>
      <c r="Q19" s="58" t="s">
        <v>28</v>
      </c>
      <c r="R19" s="58"/>
      <c r="S19" s="58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45">
        <f>COUNTIF(B19:AQ19,B34) + COUNTIF(B19:AQ19,K34)</f>
        <v>0</v>
      </c>
      <c r="AS19" s="36">
        <f>COUNTIF(B19:AQ19,E34)</f>
        <v>1</v>
      </c>
      <c r="AT19" s="38">
        <f>COUNTIF(B19:AQ19,H34) + COUNTIF(B19:AQ19,N34)</f>
        <v>3</v>
      </c>
      <c r="AU19" s="40">
        <f t="shared" ref="AU19" si="35">B20+E20+H20+K20+N20+Q20+T20+W20+Z20+AC20+AF20+AI20+AL20+AO20</f>
        <v>2</v>
      </c>
      <c r="AV19" s="40">
        <f t="shared" ref="AV19" si="36">D20+G20+J20+M20+P20+S20+V20+Y20+AB20+AE20+AH20+AK20+AN20+AQ20</f>
        <v>7</v>
      </c>
      <c r="AW19" s="47">
        <f t="shared" ref="AW19" si="37">AU19-AV19</f>
        <v>-5</v>
      </c>
      <c r="AX19" s="36">
        <f t="shared" ref="AX19" si="38">AR19*3+AS19*1</f>
        <v>1</v>
      </c>
      <c r="AY19" s="49">
        <f t="shared" ref="AY19" si="39">RANK(AZ19,$AZ$3:$AZ$30)</f>
        <v>10</v>
      </c>
      <c r="AZ19" s="51">
        <f>AX19*10000+AW19*100+AU19</f>
        <v>9502</v>
      </c>
      <c r="BA19" s="4"/>
      <c r="BB19" s="73">
        <f>AX19/(AR19+AS19+AT19)</f>
        <v>0.25</v>
      </c>
    </row>
    <row r="20" spans="1:57" ht="13.2" customHeight="1">
      <c r="A20" s="63"/>
      <c r="B20" s="6"/>
      <c r="C20" s="12" t="s">
        <v>78</v>
      </c>
      <c r="D20" s="8"/>
      <c r="E20" s="6"/>
      <c r="F20" s="12" t="s">
        <v>78</v>
      </c>
      <c r="G20" s="8"/>
      <c r="H20" s="6">
        <v>0</v>
      </c>
      <c r="I20" s="12" t="s">
        <v>78</v>
      </c>
      <c r="J20" s="8">
        <v>0</v>
      </c>
      <c r="K20" s="6">
        <v>0</v>
      </c>
      <c r="L20" s="12" t="s">
        <v>78</v>
      </c>
      <c r="M20" s="8">
        <v>2</v>
      </c>
      <c r="N20" s="6">
        <v>0</v>
      </c>
      <c r="O20" s="12" t="s">
        <v>78</v>
      </c>
      <c r="P20" s="8">
        <v>1</v>
      </c>
      <c r="Q20" s="6">
        <v>2</v>
      </c>
      <c r="R20" s="12" t="s">
        <v>78</v>
      </c>
      <c r="S20" s="8">
        <v>4</v>
      </c>
      <c r="T20" s="6"/>
      <c r="U20" s="12" t="s">
        <v>78</v>
      </c>
      <c r="V20" s="8"/>
      <c r="W20" s="6"/>
      <c r="X20" s="12" t="s">
        <v>78</v>
      </c>
      <c r="Y20" s="8"/>
      <c r="Z20" s="6"/>
      <c r="AA20" s="12"/>
      <c r="AB20" s="8"/>
      <c r="AC20" s="6"/>
      <c r="AD20" s="12" t="s">
        <v>78</v>
      </c>
      <c r="AE20" s="8"/>
      <c r="AF20" s="6"/>
      <c r="AG20" s="12" t="s">
        <v>78</v>
      </c>
      <c r="AH20" s="8"/>
      <c r="AI20" s="6"/>
      <c r="AJ20" s="12" t="s">
        <v>78</v>
      </c>
      <c r="AK20" s="8"/>
      <c r="AL20" s="6"/>
      <c r="AM20" s="12" t="s">
        <v>78</v>
      </c>
      <c r="AN20" s="8"/>
      <c r="AO20" s="6"/>
      <c r="AP20" s="12" t="s">
        <v>78</v>
      </c>
      <c r="AQ20" s="7"/>
      <c r="AR20" s="60"/>
      <c r="AS20" s="61"/>
      <c r="AT20" s="62"/>
      <c r="AU20" s="80"/>
      <c r="AV20" s="80"/>
      <c r="AW20" s="53"/>
      <c r="AX20" s="61"/>
      <c r="AY20" s="54"/>
      <c r="AZ20" s="51"/>
      <c r="BA20" s="4"/>
      <c r="BB20" s="73"/>
    </row>
    <row r="21" spans="1:57" ht="13.2" customHeight="1">
      <c r="A21" s="63" t="s">
        <v>56</v>
      </c>
      <c r="B21" s="43"/>
      <c r="C21" s="43"/>
      <c r="D21" s="43"/>
      <c r="E21" s="58" t="s">
        <v>28</v>
      </c>
      <c r="F21" s="58"/>
      <c r="G21" s="58"/>
      <c r="H21" s="58" t="s">
        <v>28</v>
      </c>
      <c r="I21" s="58"/>
      <c r="J21" s="58"/>
      <c r="K21" s="58" t="s">
        <v>28</v>
      </c>
      <c r="L21" s="58"/>
      <c r="M21" s="58"/>
      <c r="N21" s="58" t="s">
        <v>28</v>
      </c>
      <c r="O21" s="58"/>
      <c r="P21" s="58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4"/>
      <c r="AR21" s="45">
        <f>COUNTIF(B21:AQ21,B34) + COUNTIF(B21:AQ21,K34)</f>
        <v>0</v>
      </c>
      <c r="AS21" s="36">
        <f>COUNTIF(B21:AQ21,E34)</f>
        <v>0</v>
      </c>
      <c r="AT21" s="38">
        <f>COUNTIF(B21:AQ21,H34) + COUNTIF(B21:AQ21,N34)</f>
        <v>4</v>
      </c>
      <c r="AU21" s="40">
        <f t="shared" ref="AU21" si="40">B22+E22+H22+K22+N22+Q22+T22+W22+Z22+AC22+AF22+AI22+AL22+AO22</f>
        <v>3</v>
      </c>
      <c r="AV21" s="40">
        <f t="shared" ref="AV21" si="41">D22+G22+J22+M22+P22+S22+V22+Y22+AB22+AE22+AH22+AK22+AN22+AQ22</f>
        <v>15</v>
      </c>
      <c r="AW21" s="47">
        <f t="shared" ref="AW21" si="42">AU21-AV21</f>
        <v>-12</v>
      </c>
      <c r="AX21" s="36">
        <f t="shared" ref="AX21" si="43">AR21*3+AS21*1</f>
        <v>0</v>
      </c>
      <c r="AY21" s="49">
        <f t="shared" ref="AY21" si="44">RANK(AZ21,$AZ$3:$AZ$30)</f>
        <v>14</v>
      </c>
      <c r="AZ21" s="51">
        <f>AX21*10000+AW21*100+AU21</f>
        <v>-1197</v>
      </c>
      <c r="BA21" s="4"/>
      <c r="BB21" s="73">
        <f>AX21/(AR21+AS21+AT21)</f>
        <v>0</v>
      </c>
    </row>
    <row r="22" spans="1:57" ht="13.2" customHeight="1">
      <c r="A22" s="63"/>
      <c r="B22" s="6"/>
      <c r="C22" s="12" t="s">
        <v>78</v>
      </c>
      <c r="D22" s="8"/>
      <c r="E22" s="6">
        <v>2</v>
      </c>
      <c r="F22" s="12" t="s">
        <v>78</v>
      </c>
      <c r="G22" s="8">
        <v>4</v>
      </c>
      <c r="H22" s="6">
        <v>1</v>
      </c>
      <c r="I22" s="12" t="s">
        <v>78</v>
      </c>
      <c r="J22" s="8">
        <v>2</v>
      </c>
      <c r="K22" s="6">
        <v>0</v>
      </c>
      <c r="L22" s="12" t="s">
        <v>78</v>
      </c>
      <c r="M22" s="8">
        <v>1</v>
      </c>
      <c r="N22" s="6">
        <v>0</v>
      </c>
      <c r="O22" s="12" t="s">
        <v>78</v>
      </c>
      <c r="P22" s="8">
        <v>8</v>
      </c>
      <c r="Q22" s="6"/>
      <c r="R22" s="12" t="s">
        <v>78</v>
      </c>
      <c r="S22" s="8"/>
      <c r="T22" s="6"/>
      <c r="U22" s="12" t="s">
        <v>78</v>
      </c>
      <c r="V22" s="8"/>
      <c r="W22" s="6"/>
      <c r="X22" s="12" t="s">
        <v>78</v>
      </c>
      <c r="Y22" s="8"/>
      <c r="Z22" s="6"/>
      <c r="AA22" s="12" t="s">
        <v>78</v>
      </c>
      <c r="AB22" s="8"/>
      <c r="AC22" s="6"/>
      <c r="AD22" s="12"/>
      <c r="AE22" s="8"/>
      <c r="AF22" s="6"/>
      <c r="AG22" s="12" t="s">
        <v>78</v>
      </c>
      <c r="AH22" s="8"/>
      <c r="AI22" s="6"/>
      <c r="AJ22" s="12" t="s">
        <v>78</v>
      </c>
      <c r="AK22" s="8"/>
      <c r="AL22" s="6"/>
      <c r="AM22" s="12" t="s">
        <v>78</v>
      </c>
      <c r="AN22" s="8"/>
      <c r="AO22" s="6"/>
      <c r="AP22" s="12" t="s">
        <v>78</v>
      </c>
      <c r="AQ22" s="7"/>
      <c r="AR22" s="60"/>
      <c r="AS22" s="61"/>
      <c r="AT22" s="62"/>
      <c r="AU22" s="80"/>
      <c r="AV22" s="80"/>
      <c r="AW22" s="53"/>
      <c r="AX22" s="61"/>
      <c r="AY22" s="54"/>
      <c r="AZ22" s="51"/>
      <c r="BA22" s="4"/>
      <c r="BB22" s="73"/>
    </row>
    <row r="23" spans="1:57" ht="13.2" customHeight="1">
      <c r="A23" s="63" t="s">
        <v>57</v>
      </c>
      <c r="B23" s="58" t="s">
        <v>28</v>
      </c>
      <c r="C23" s="58"/>
      <c r="D23" s="58"/>
      <c r="E23" s="58" t="s">
        <v>28</v>
      </c>
      <c r="F23" s="58"/>
      <c r="G23" s="58"/>
      <c r="H23" s="58" t="s">
        <v>27</v>
      </c>
      <c r="I23" s="58"/>
      <c r="J23" s="58"/>
      <c r="K23" s="58" t="s">
        <v>28</v>
      </c>
      <c r="L23" s="58"/>
      <c r="M23" s="58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2"/>
      <c r="AM23" s="42"/>
      <c r="AN23" s="42"/>
      <c r="AO23" s="42"/>
      <c r="AP23" s="42"/>
      <c r="AQ23" s="64"/>
      <c r="AR23" s="45">
        <f>COUNTIF(B23:AQ23,B34) + COUNTIF(B23:AQ23,K34)</f>
        <v>0</v>
      </c>
      <c r="AS23" s="36">
        <f>COUNTIF(B23:AQ23,E34)</f>
        <v>1</v>
      </c>
      <c r="AT23" s="38">
        <f>COUNTIF(B23:AQ23,H34) + COUNTIF(B23:AQ23,N34)</f>
        <v>3</v>
      </c>
      <c r="AU23" s="40">
        <f t="shared" ref="AU23" si="45">B24+E24+H24+K24+N24+Q24+T24+W24+Z24+AC24+AF24+AI24+AL24+AO24</f>
        <v>2</v>
      </c>
      <c r="AV23" s="40">
        <f t="shared" ref="AV23" si="46">D24+G24+J24+M24+P24+S24+V24+Y24+AB24+AE24+AH24+AK24+AN24+AQ24</f>
        <v>11</v>
      </c>
      <c r="AW23" s="47">
        <f t="shared" ref="AW23" si="47">AU23-AV23</f>
        <v>-9</v>
      </c>
      <c r="AX23" s="36">
        <f t="shared" ref="AX23" si="48">AR23*3+AS23*1</f>
        <v>1</v>
      </c>
      <c r="AY23" s="49">
        <f t="shared" ref="AY23" si="49">RANK(AZ23,$AZ$3:$AZ$30)</f>
        <v>11</v>
      </c>
      <c r="AZ23" s="51">
        <f>AX23*10000+AW23*100+AU23</f>
        <v>9102</v>
      </c>
      <c r="BA23" s="4"/>
      <c r="BB23" s="73">
        <f>AX23/(AR23+AS23+AT23)</f>
        <v>0.25</v>
      </c>
    </row>
    <row r="24" spans="1:57" ht="13.2" customHeight="1">
      <c r="A24" s="63"/>
      <c r="B24" s="6">
        <v>0</v>
      </c>
      <c r="C24" s="12" t="s">
        <v>78</v>
      </c>
      <c r="D24" s="8">
        <v>1</v>
      </c>
      <c r="E24" s="6">
        <v>0</v>
      </c>
      <c r="F24" s="12" t="s">
        <v>78</v>
      </c>
      <c r="G24" s="8">
        <v>5</v>
      </c>
      <c r="H24" s="6">
        <v>1</v>
      </c>
      <c r="I24" s="12" t="s">
        <v>78</v>
      </c>
      <c r="J24" s="8">
        <v>1</v>
      </c>
      <c r="K24" s="6">
        <v>1</v>
      </c>
      <c r="L24" s="12" t="s">
        <v>78</v>
      </c>
      <c r="M24" s="8">
        <v>4</v>
      </c>
      <c r="N24" s="6"/>
      <c r="O24" s="12" t="s">
        <v>78</v>
      </c>
      <c r="P24" s="8"/>
      <c r="Q24" s="6"/>
      <c r="R24" s="12" t="s">
        <v>78</v>
      </c>
      <c r="S24" s="8"/>
      <c r="T24" s="6"/>
      <c r="U24" s="12" t="s">
        <v>78</v>
      </c>
      <c r="V24" s="8"/>
      <c r="W24" s="6"/>
      <c r="X24" s="12" t="s">
        <v>78</v>
      </c>
      <c r="Y24" s="8"/>
      <c r="Z24" s="6"/>
      <c r="AA24" s="12" t="s">
        <v>78</v>
      </c>
      <c r="AB24" s="8"/>
      <c r="AC24" s="6"/>
      <c r="AD24" s="12" t="s">
        <v>78</v>
      </c>
      <c r="AE24" s="8"/>
      <c r="AF24" s="6"/>
      <c r="AG24" s="12"/>
      <c r="AH24" s="8"/>
      <c r="AI24" s="6"/>
      <c r="AJ24" s="12" t="s">
        <v>78</v>
      </c>
      <c r="AK24" s="8"/>
      <c r="AL24" s="6"/>
      <c r="AM24" s="12" t="s">
        <v>78</v>
      </c>
      <c r="AN24" s="8"/>
      <c r="AO24" s="6"/>
      <c r="AP24" s="12" t="s">
        <v>78</v>
      </c>
      <c r="AQ24" s="7"/>
      <c r="AR24" s="60"/>
      <c r="AS24" s="61"/>
      <c r="AT24" s="62"/>
      <c r="AU24" s="80"/>
      <c r="AV24" s="80"/>
      <c r="AW24" s="53"/>
      <c r="AX24" s="61"/>
      <c r="AY24" s="54"/>
      <c r="AZ24" s="51"/>
      <c r="BA24" s="4"/>
      <c r="BB24" s="73"/>
      <c r="BE24" s="9"/>
    </row>
    <row r="25" spans="1:57" ht="13.2" customHeight="1">
      <c r="A25" s="63" t="s">
        <v>58</v>
      </c>
      <c r="B25" s="58" t="s">
        <v>26</v>
      </c>
      <c r="C25" s="58"/>
      <c r="D25" s="58"/>
      <c r="E25" s="58" t="s">
        <v>27</v>
      </c>
      <c r="F25" s="58"/>
      <c r="G25" s="58"/>
      <c r="H25" s="58" t="s">
        <v>27</v>
      </c>
      <c r="I25" s="58"/>
      <c r="J25" s="58"/>
      <c r="K25" s="43"/>
      <c r="L25" s="43"/>
      <c r="M25" s="43"/>
      <c r="N25" s="43"/>
      <c r="O25" s="43"/>
      <c r="P25" s="43"/>
      <c r="Q25" s="43"/>
      <c r="R25" s="43"/>
      <c r="S25" s="43"/>
      <c r="T25" s="58" t="s">
        <v>28</v>
      </c>
      <c r="U25" s="58"/>
      <c r="V25" s="58"/>
      <c r="W25" s="42"/>
      <c r="X25" s="42"/>
      <c r="Y25" s="42"/>
      <c r="Z25" s="42"/>
      <c r="AA25" s="42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45">
        <f>COUNTIF(B25:AQ25,B34) + COUNTIF(B25:AQ25,K34)</f>
        <v>1</v>
      </c>
      <c r="AS25" s="36">
        <f>COUNTIF(B25:AQ25,E34)</f>
        <v>2</v>
      </c>
      <c r="AT25" s="38">
        <f>COUNTIF(B25:AQ25,H34) + COUNTIF(B25:AQ25,N34)</f>
        <v>1</v>
      </c>
      <c r="AU25" s="40">
        <f t="shared" ref="AU25" si="50">B26+E26+H26+K26+N26+Q26+T26+W26+Z26+AC26+AF26+AI26+AL26+AO26</f>
        <v>10</v>
      </c>
      <c r="AV25" s="40">
        <f t="shared" ref="AV25" si="51">D26+G26+J26+M26+P26+S26+V26+Y26+AB26+AE26+AH26+AK26+AN26+AQ26</f>
        <v>7</v>
      </c>
      <c r="AW25" s="47">
        <f t="shared" ref="AW25" si="52">AU25-AV25</f>
        <v>3</v>
      </c>
      <c r="AX25" s="36">
        <f t="shared" ref="AX25" si="53">AR25*3+AS25*1</f>
        <v>5</v>
      </c>
      <c r="AY25" s="49">
        <f t="shared" ref="AY25" si="54">RANK(AZ25,$AZ$3:$AZ$30)</f>
        <v>8</v>
      </c>
      <c r="AZ25" s="51">
        <f>AX25*10000+AW25*100+AU25</f>
        <v>50310</v>
      </c>
      <c r="BA25" s="4"/>
      <c r="BB25" s="79">
        <f>AX25/(AR25+AS25+AT25)</f>
        <v>1.25</v>
      </c>
    </row>
    <row r="26" spans="1:57" ht="13.2" customHeight="1">
      <c r="A26" s="63"/>
      <c r="B26" s="6">
        <v>7</v>
      </c>
      <c r="C26" s="12" t="s">
        <v>78</v>
      </c>
      <c r="D26" s="8">
        <v>3</v>
      </c>
      <c r="E26" s="6">
        <v>0</v>
      </c>
      <c r="F26" s="12" t="s">
        <v>78</v>
      </c>
      <c r="G26" s="8">
        <v>0</v>
      </c>
      <c r="H26" s="6">
        <v>2</v>
      </c>
      <c r="I26" s="12" t="s">
        <v>78</v>
      </c>
      <c r="J26" s="8">
        <v>2</v>
      </c>
      <c r="K26" s="6"/>
      <c r="L26" s="12" t="s">
        <v>78</v>
      </c>
      <c r="M26" s="8"/>
      <c r="N26" s="6"/>
      <c r="O26" s="12" t="s">
        <v>78</v>
      </c>
      <c r="P26" s="8"/>
      <c r="Q26" s="6"/>
      <c r="R26" s="12" t="s">
        <v>78</v>
      </c>
      <c r="S26" s="8"/>
      <c r="T26" s="6">
        <v>1</v>
      </c>
      <c r="U26" s="12" t="s">
        <v>78</v>
      </c>
      <c r="V26" s="8">
        <v>2</v>
      </c>
      <c r="W26" s="6"/>
      <c r="X26" s="12" t="s">
        <v>78</v>
      </c>
      <c r="Y26" s="8"/>
      <c r="Z26" s="6"/>
      <c r="AA26" s="12" t="s">
        <v>78</v>
      </c>
      <c r="AB26" s="8"/>
      <c r="AC26" s="6"/>
      <c r="AD26" s="12" t="s">
        <v>78</v>
      </c>
      <c r="AE26" s="8"/>
      <c r="AF26" s="6"/>
      <c r="AG26" s="12" t="s">
        <v>78</v>
      </c>
      <c r="AH26" s="8"/>
      <c r="AI26" s="6"/>
      <c r="AJ26" s="12"/>
      <c r="AK26" s="8"/>
      <c r="AL26" s="6"/>
      <c r="AM26" s="12" t="s">
        <v>78</v>
      </c>
      <c r="AN26" s="8"/>
      <c r="AO26" s="6"/>
      <c r="AP26" s="12" t="s">
        <v>78</v>
      </c>
      <c r="AQ26" s="7"/>
      <c r="AR26" s="60"/>
      <c r="AS26" s="61"/>
      <c r="AT26" s="62"/>
      <c r="AU26" s="80"/>
      <c r="AV26" s="80"/>
      <c r="AW26" s="53"/>
      <c r="AX26" s="61"/>
      <c r="AY26" s="54"/>
      <c r="AZ26" s="51"/>
      <c r="BA26" s="4"/>
      <c r="BB26" s="79"/>
    </row>
    <row r="27" spans="1:57" ht="13.2" customHeight="1">
      <c r="A27" s="63" t="s">
        <v>59</v>
      </c>
      <c r="B27" s="58" t="s">
        <v>27</v>
      </c>
      <c r="C27" s="58"/>
      <c r="D27" s="58"/>
      <c r="E27" s="58" t="s">
        <v>28</v>
      </c>
      <c r="F27" s="58"/>
      <c r="G27" s="58"/>
      <c r="H27" s="43"/>
      <c r="I27" s="43"/>
      <c r="J27" s="43"/>
      <c r="K27" s="43"/>
      <c r="L27" s="43"/>
      <c r="M27" s="43"/>
      <c r="N27" s="42"/>
      <c r="O27" s="42"/>
      <c r="P27" s="42"/>
      <c r="Q27" s="58" t="s">
        <v>28</v>
      </c>
      <c r="R27" s="58"/>
      <c r="S27" s="58"/>
      <c r="T27" s="58" t="s">
        <v>28</v>
      </c>
      <c r="U27" s="58"/>
      <c r="V27" s="58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4"/>
      <c r="AR27" s="45">
        <f>COUNTIF(B27:AQ27,B34) + COUNTIF(B27:AQ27,K34)</f>
        <v>0</v>
      </c>
      <c r="AS27" s="36">
        <f>COUNTIF(B27:AQ27,E34)</f>
        <v>1</v>
      </c>
      <c r="AT27" s="38">
        <f>COUNTIF(B27:AQ27,H34) + COUNTIF(B27:AQ27,N34)</f>
        <v>3</v>
      </c>
      <c r="AU27" s="40">
        <f t="shared" ref="AU27" si="55">B28+E28+H28+K28+N28+Q28+T28+W28+Z28+AC28+AF28+AI28+AL28+AO28</f>
        <v>1</v>
      </c>
      <c r="AV27" s="40">
        <f t="shared" ref="AV27" si="56">D28+G28+J28+M28+P28+S28+V28+Y28+AB28+AE28+AH28+AK28+AN28+AQ28</f>
        <v>12</v>
      </c>
      <c r="AW27" s="47">
        <f t="shared" ref="AW27" si="57">AU27-AV27</f>
        <v>-11</v>
      </c>
      <c r="AX27" s="36">
        <f t="shared" ref="AX27" si="58">AR27*3+AS27*1</f>
        <v>1</v>
      </c>
      <c r="AY27" s="49">
        <f t="shared" ref="AY27" si="59">RANK(AZ27,$AZ$3:$AZ$30)</f>
        <v>12</v>
      </c>
      <c r="AZ27" s="51">
        <f>AX27*10000+AW27*100+AU27</f>
        <v>8901</v>
      </c>
      <c r="BA27" s="51"/>
      <c r="BB27" s="73">
        <f>AX27/(AR27+AS27+AT27)</f>
        <v>0.25</v>
      </c>
    </row>
    <row r="28" spans="1:57" ht="13.95" customHeight="1">
      <c r="A28" s="63"/>
      <c r="B28" s="6">
        <v>0</v>
      </c>
      <c r="C28" s="12" t="s">
        <v>78</v>
      </c>
      <c r="D28" s="8">
        <v>0</v>
      </c>
      <c r="E28" s="6">
        <v>0</v>
      </c>
      <c r="F28" s="12" t="s">
        <v>78</v>
      </c>
      <c r="G28" s="8">
        <v>4</v>
      </c>
      <c r="H28" s="6"/>
      <c r="I28" s="12" t="s">
        <v>78</v>
      </c>
      <c r="J28" s="8"/>
      <c r="K28" s="6"/>
      <c r="L28" s="12" t="s">
        <v>78</v>
      </c>
      <c r="M28" s="8"/>
      <c r="N28" s="6"/>
      <c r="O28" s="12" t="s">
        <v>78</v>
      </c>
      <c r="P28" s="8"/>
      <c r="Q28" s="6">
        <v>0</v>
      </c>
      <c r="R28" s="12" t="s">
        <v>78</v>
      </c>
      <c r="S28" s="8">
        <v>2</v>
      </c>
      <c r="T28" s="6">
        <v>1</v>
      </c>
      <c r="U28" s="12" t="s">
        <v>78</v>
      </c>
      <c r="V28" s="8">
        <v>6</v>
      </c>
      <c r="W28" s="6"/>
      <c r="X28" s="12" t="s">
        <v>78</v>
      </c>
      <c r="Y28" s="8"/>
      <c r="Z28" s="6"/>
      <c r="AA28" s="12" t="s">
        <v>78</v>
      </c>
      <c r="AB28" s="8"/>
      <c r="AC28" s="6"/>
      <c r="AD28" s="12" t="s">
        <v>78</v>
      </c>
      <c r="AE28" s="8"/>
      <c r="AF28" s="6"/>
      <c r="AG28" s="12" t="s">
        <v>78</v>
      </c>
      <c r="AH28" s="8"/>
      <c r="AI28" s="6"/>
      <c r="AJ28" s="12" t="s">
        <v>78</v>
      </c>
      <c r="AK28" s="8"/>
      <c r="AL28" s="6"/>
      <c r="AM28" s="12"/>
      <c r="AN28" s="8"/>
      <c r="AO28" s="6"/>
      <c r="AP28" s="12" t="s">
        <v>78</v>
      </c>
      <c r="AQ28" s="7"/>
      <c r="AR28" s="60"/>
      <c r="AS28" s="61"/>
      <c r="AT28" s="62"/>
      <c r="AU28" s="80"/>
      <c r="AV28" s="80"/>
      <c r="AW28" s="53"/>
      <c r="AX28" s="61"/>
      <c r="AY28" s="54"/>
      <c r="AZ28" s="51"/>
      <c r="BA28" s="51"/>
      <c r="BB28" s="73"/>
    </row>
    <row r="29" spans="1:57" ht="13.95" customHeight="1">
      <c r="A29" s="63" t="s">
        <v>60</v>
      </c>
      <c r="B29" s="58" t="s">
        <v>26</v>
      </c>
      <c r="C29" s="58"/>
      <c r="D29" s="58"/>
      <c r="E29" s="43"/>
      <c r="F29" s="43"/>
      <c r="G29" s="43"/>
      <c r="H29" s="43"/>
      <c r="I29" s="43"/>
      <c r="J29" s="43"/>
      <c r="K29" s="43"/>
      <c r="L29" s="43"/>
      <c r="M29" s="43"/>
      <c r="N29" s="58" t="s">
        <v>28</v>
      </c>
      <c r="O29" s="58"/>
      <c r="P29" s="58"/>
      <c r="Q29" s="58" t="s">
        <v>29</v>
      </c>
      <c r="R29" s="58"/>
      <c r="S29" s="58"/>
      <c r="T29" s="58" t="s">
        <v>28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45">
        <f>COUNTIF(B29:AQ29,B34) + COUNTIF(B29:AQ29,K34)</f>
        <v>2</v>
      </c>
      <c r="AS29" s="36">
        <f>COUNTIF(B29:AQ29,E34)</f>
        <v>0</v>
      </c>
      <c r="AT29" s="38">
        <f>COUNTIF(B29:AQ29,H34) + COUNTIF(B29:AQ29,N34)</f>
        <v>2</v>
      </c>
      <c r="AU29" s="40">
        <f t="shared" ref="AU29" si="60">B30+E30+H30+K30+N30+Q30+T30+W30+Z30+AC30+AF30+AI30+AL30+AO30</f>
        <v>6</v>
      </c>
      <c r="AV29" s="40">
        <f t="shared" ref="AV29" si="61">D30+G30+J30+M30+P30+S30+V30+Y30+AB30+AE30+AH30+AK30+AN30+AQ30</f>
        <v>5</v>
      </c>
      <c r="AW29" s="47">
        <f t="shared" ref="AW29" si="62">AU29-AV29</f>
        <v>1</v>
      </c>
      <c r="AX29" s="36">
        <f t="shared" ref="AX29" si="63">AR29*3+AS29*1</f>
        <v>6</v>
      </c>
      <c r="AY29" s="49">
        <f t="shared" ref="AY29" si="64">RANK(AZ29,$AZ$3:$AZ$30)</f>
        <v>6</v>
      </c>
      <c r="AZ29" s="51">
        <f>AX29*10000+AW29*100+AU29</f>
        <v>60106</v>
      </c>
      <c r="BA29" s="51"/>
      <c r="BB29" s="73">
        <f>AX29/(AR29+AS29+AT29)</f>
        <v>1.5</v>
      </c>
    </row>
    <row r="30" spans="1:57" ht="13.95" customHeight="1" thickBot="1">
      <c r="A30" s="86"/>
      <c r="B30" s="16">
        <v>2</v>
      </c>
      <c r="C30" s="17" t="s">
        <v>78</v>
      </c>
      <c r="D30" s="18">
        <v>0</v>
      </c>
      <c r="E30" s="16"/>
      <c r="F30" s="17" t="s">
        <v>78</v>
      </c>
      <c r="G30" s="18"/>
      <c r="H30" s="16"/>
      <c r="I30" s="17" t="s">
        <v>78</v>
      </c>
      <c r="J30" s="18"/>
      <c r="K30" s="16"/>
      <c r="L30" s="17" t="s">
        <v>78</v>
      </c>
      <c r="M30" s="18"/>
      <c r="N30" s="16">
        <v>1</v>
      </c>
      <c r="O30" s="17" t="s">
        <v>78</v>
      </c>
      <c r="P30" s="18">
        <v>4</v>
      </c>
      <c r="Q30" s="16">
        <v>3</v>
      </c>
      <c r="R30" s="17" t="s">
        <v>78</v>
      </c>
      <c r="S30" s="18">
        <v>0</v>
      </c>
      <c r="T30" s="16">
        <v>0</v>
      </c>
      <c r="U30" s="17" t="s">
        <v>78</v>
      </c>
      <c r="V30" s="18">
        <v>1</v>
      </c>
      <c r="W30" s="16"/>
      <c r="X30" s="17" t="s">
        <v>78</v>
      </c>
      <c r="Y30" s="18"/>
      <c r="Z30" s="16"/>
      <c r="AA30" s="17" t="s">
        <v>78</v>
      </c>
      <c r="AB30" s="18"/>
      <c r="AC30" s="16"/>
      <c r="AD30" s="17" t="s">
        <v>78</v>
      </c>
      <c r="AE30" s="18"/>
      <c r="AF30" s="16"/>
      <c r="AG30" s="17" t="s">
        <v>78</v>
      </c>
      <c r="AH30" s="18"/>
      <c r="AI30" s="16"/>
      <c r="AJ30" s="17" t="s">
        <v>78</v>
      </c>
      <c r="AK30" s="18"/>
      <c r="AL30" s="16"/>
      <c r="AM30" s="17" t="s">
        <v>78</v>
      </c>
      <c r="AN30" s="18"/>
      <c r="AO30" s="16"/>
      <c r="AP30" s="17"/>
      <c r="AQ30" s="19"/>
      <c r="AR30" s="46"/>
      <c r="AS30" s="37"/>
      <c r="AT30" s="39"/>
      <c r="AU30" s="78"/>
      <c r="AV30" s="78"/>
      <c r="AW30" s="48"/>
      <c r="AX30" s="37"/>
      <c r="AY30" s="50"/>
      <c r="AZ30" s="51"/>
      <c r="BA30" s="51"/>
      <c r="BB30" s="73"/>
    </row>
    <row r="31" spans="1:57" ht="13.95" customHeight="1">
      <c r="A31" s="51"/>
      <c r="B31" s="75"/>
      <c r="C31" s="75"/>
      <c r="D31" s="7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75"/>
      <c r="AP31" s="75"/>
      <c r="AQ31" s="75"/>
      <c r="AR31" s="51">
        <f>COUNTIF(B31:AQ31,B34)+COUNTIF(B31:AQ31,K34)</f>
        <v>0</v>
      </c>
      <c r="AS31" s="51">
        <f>COUNTIF(B31:AL31,E34)</f>
        <v>0</v>
      </c>
      <c r="AT31" s="51">
        <f>COUNTIF(B31:AL31,H34)+COUNTIF(B31:AL31,N34)</f>
        <v>0</v>
      </c>
      <c r="AU31" s="72" t="e">
        <f>B32+E32+H32+K32+N32+Q32+T32+W32+Z32+AC32+AF32+AI32+AL32+AO32+#REF!</f>
        <v>#REF!</v>
      </c>
      <c r="AV31" s="72" t="e">
        <f>D32+G32+J32+M32+P32+S32+V32+Y32+AB32+AE32+AH32+AK32+AN32+AQ32+#REF!</f>
        <v>#REF!</v>
      </c>
      <c r="AW31" s="76" t="e">
        <f>AU31-AV31</f>
        <v>#REF!</v>
      </c>
      <c r="AX31" s="51">
        <f>AR31*3+AS31*1</f>
        <v>0</v>
      </c>
      <c r="AY31" s="51" t="e">
        <f>RANK(AZ31,$AZ$3:$AZ$31)</f>
        <v>#REF!</v>
      </c>
      <c r="AZ31" s="51" t="e">
        <f>AX31*10000+AW31*100+AU31</f>
        <v>#REF!</v>
      </c>
      <c r="BA31" s="51"/>
      <c r="BB31" s="73" t="e">
        <f>AX31/(AR31+AS31+AT31)</f>
        <v>#DIV/0!</v>
      </c>
    </row>
    <row r="32" spans="1:57" ht="13.9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51"/>
      <c r="AS32" s="51"/>
      <c r="AT32" s="51"/>
      <c r="AU32" s="72"/>
      <c r="AV32" s="72"/>
      <c r="AW32" s="72"/>
      <c r="AX32" s="51"/>
      <c r="AY32" s="51"/>
      <c r="AZ32" s="51"/>
      <c r="BA32" s="51"/>
      <c r="BB32" s="73"/>
    </row>
    <row r="33" spans="1:54" ht="37.200000000000003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4"/>
      <c r="BA33" s="4"/>
      <c r="BB33" s="4"/>
    </row>
    <row r="34" spans="1:54" ht="0.6" customHeight="1">
      <c r="A34" s="10"/>
      <c r="B34" s="58" t="s">
        <v>26</v>
      </c>
      <c r="C34" s="58"/>
      <c r="D34" s="58"/>
      <c r="E34" s="58" t="s">
        <v>27</v>
      </c>
      <c r="F34" s="58"/>
      <c r="G34" s="58"/>
      <c r="H34" s="58" t="s">
        <v>28</v>
      </c>
      <c r="I34" s="58"/>
      <c r="J34" s="58"/>
      <c r="K34" s="58" t="s">
        <v>29</v>
      </c>
      <c r="L34" s="58"/>
      <c r="M34" s="58"/>
      <c r="N34" s="58" t="s">
        <v>30</v>
      </c>
      <c r="O34" s="58"/>
      <c r="P34" s="5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4"/>
      <c r="BA34" s="4"/>
      <c r="BB34" s="4" t="s">
        <v>31</v>
      </c>
    </row>
    <row r="35" spans="1:54" ht="37.35" customHeight="1"/>
    <row r="36" spans="1:54" ht="37.35" customHeight="1"/>
  </sheetData>
  <mergeCells count="399">
    <mergeCell ref="A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BB3:BB4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Z3:AB3"/>
    <mergeCell ref="AC3:AE3"/>
    <mergeCell ref="AF3:AH3"/>
    <mergeCell ref="AI3:AK3"/>
    <mergeCell ref="AL3:AN3"/>
    <mergeCell ref="AO3:AQ3"/>
    <mergeCell ref="AR3:AR4"/>
    <mergeCell ref="AS3:AS4"/>
    <mergeCell ref="AS5:AS6"/>
    <mergeCell ref="AT5:AT6"/>
    <mergeCell ref="AU5:AU6"/>
    <mergeCell ref="AV5:AV6"/>
    <mergeCell ref="AW5:AW6"/>
    <mergeCell ref="AX5:AX6"/>
    <mergeCell ref="AY5:AY6"/>
    <mergeCell ref="AZ5:AZ6"/>
    <mergeCell ref="AT3:AT4"/>
    <mergeCell ref="AU3:AU4"/>
    <mergeCell ref="AV3:AV4"/>
    <mergeCell ref="AW3:AW4"/>
    <mergeCell ref="AX3:AX4"/>
    <mergeCell ref="AY3:AY4"/>
    <mergeCell ref="AZ3:AZ4"/>
    <mergeCell ref="BB5:BB6"/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S7:AS8"/>
    <mergeCell ref="AT7:AT8"/>
    <mergeCell ref="AU7:AU8"/>
    <mergeCell ref="AV7:AV8"/>
    <mergeCell ref="AW7:AW8"/>
    <mergeCell ref="AX7:AX8"/>
    <mergeCell ref="AR5:AR6"/>
    <mergeCell ref="AY7:AY8"/>
    <mergeCell ref="AZ7:AZ8"/>
    <mergeCell ref="BA7:BA8"/>
    <mergeCell ref="BB7:BB8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B9:BB10"/>
    <mergeCell ref="A11:A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R12"/>
    <mergeCell ref="AS11:AS12"/>
    <mergeCell ref="BB11:BB12"/>
    <mergeCell ref="A13:A14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AT11:AT12"/>
    <mergeCell ref="AU11:AU12"/>
    <mergeCell ref="AV11:AV12"/>
    <mergeCell ref="AW11:AW12"/>
    <mergeCell ref="AX11:AX12"/>
    <mergeCell ref="AY11:AY12"/>
    <mergeCell ref="AZ11:AZ12"/>
    <mergeCell ref="BB13:BB14"/>
    <mergeCell ref="A15:A16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R16"/>
    <mergeCell ref="AS15:AS16"/>
    <mergeCell ref="AT15:AT16"/>
    <mergeCell ref="AU15:AU16"/>
    <mergeCell ref="AV15:AV16"/>
    <mergeCell ref="AW15:AW16"/>
    <mergeCell ref="AX15:AX16"/>
    <mergeCell ref="AR13:AR14"/>
    <mergeCell ref="AY15:AY16"/>
    <mergeCell ref="AZ15:AZ16"/>
    <mergeCell ref="BB15:BB16"/>
    <mergeCell ref="A17:A18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B17:BB18"/>
    <mergeCell ref="A19:A20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B19:BB20"/>
    <mergeCell ref="A21:A22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B21:BB22"/>
    <mergeCell ref="A23:A24"/>
    <mergeCell ref="B23:D23"/>
    <mergeCell ref="E23:G23"/>
    <mergeCell ref="H23:J23"/>
    <mergeCell ref="K23:M23"/>
    <mergeCell ref="N23:P23"/>
    <mergeCell ref="Q23:S23"/>
    <mergeCell ref="T23:V23"/>
    <mergeCell ref="W23:Y23"/>
    <mergeCell ref="BB23:BB24"/>
    <mergeCell ref="AR23:AR24"/>
    <mergeCell ref="AS23:AS24"/>
    <mergeCell ref="A25:A2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Z23:AB23"/>
    <mergeCell ref="AC23:AE23"/>
    <mergeCell ref="AF23:AH23"/>
    <mergeCell ref="AI23:AK23"/>
    <mergeCell ref="AL23:AN23"/>
    <mergeCell ref="AO23:AQ23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AT23:AT24"/>
    <mergeCell ref="AU23:AU24"/>
    <mergeCell ref="AV23:AV24"/>
    <mergeCell ref="AW23:AW24"/>
    <mergeCell ref="AX23:AX24"/>
    <mergeCell ref="AY23:AY24"/>
    <mergeCell ref="AZ23:AZ24"/>
    <mergeCell ref="BB25:BB26"/>
    <mergeCell ref="A27:A28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R28"/>
    <mergeCell ref="AS27:AS28"/>
    <mergeCell ref="AT27:AT28"/>
    <mergeCell ref="AU27:AU28"/>
    <mergeCell ref="AV27:AV28"/>
    <mergeCell ref="AW27:AW28"/>
    <mergeCell ref="AX27:AX28"/>
    <mergeCell ref="AR25:AR26"/>
    <mergeCell ref="AY27:AY28"/>
    <mergeCell ref="AZ27:AZ28"/>
    <mergeCell ref="BA27:BA28"/>
    <mergeCell ref="BB27:BB28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A31:A32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R32"/>
    <mergeCell ref="BB31:BB32"/>
    <mergeCell ref="AW31:AW32"/>
    <mergeCell ref="AX31:AX32"/>
    <mergeCell ref="AY31:AY32"/>
    <mergeCell ref="AZ31:AZ32"/>
    <mergeCell ref="BA31:BA32"/>
    <mergeCell ref="B34:D34"/>
    <mergeCell ref="E34:G34"/>
    <mergeCell ref="H34:J34"/>
    <mergeCell ref="K34:M34"/>
    <mergeCell ref="N34:P34"/>
    <mergeCell ref="AS31:AS32"/>
    <mergeCell ref="AT31:AT32"/>
    <mergeCell ref="AU31:AU32"/>
    <mergeCell ref="AV31:AV32"/>
  </mergeCells>
  <phoneticPr fontId="1"/>
  <pageMargins left="0.39374999999999999" right="0.39374999999999999" top="0.39374999999999999" bottom="0.39374999999999999" header="0.511811023622047" footer="0.511811023622047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36"/>
  <sheetViews>
    <sheetView zoomScaleNormal="100" workbookViewId="0">
      <selection activeCell="AI20" sqref="AI20"/>
    </sheetView>
  </sheetViews>
  <sheetFormatPr defaultColWidth="11.5546875" defaultRowHeight="12"/>
  <cols>
    <col min="1" max="1" width="14.88671875" style="2" customWidth="1"/>
    <col min="2" max="46" width="1.88671875" style="2" customWidth="1"/>
    <col min="47" max="54" width="4" style="2" customWidth="1"/>
    <col min="55" max="55" width="1.21875" style="11" customWidth="1"/>
    <col min="56" max="56" width="1.44140625" style="11" customWidth="1"/>
    <col min="57" max="57" width="1" style="2" customWidth="1"/>
    <col min="58" max="59" width="8.88671875" style="2" customWidth="1"/>
    <col min="60" max="16384" width="11.5546875" style="2"/>
  </cols>
  <sheetData>
    <row r="1" spans="1:56 16382:16383" ht="28.35" customHeight="1" thickBot="1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1"/>
      <c r="BD1" s="1"/>
    </row>
    <row r="2" spans="1:56 16382:16383" ht="90" customHeight="1">
      <c r="A2" s="13"/>
      <c r="B2" s="66" t="s">
        <v>62</v>
      </c>
      <c r="C2" s="66"/>
      <c r="D2" s="66"/>
      <c r="E2" s="66" t="s">
        <v>63</v>
      </c>
      <c r="F2" s="66"/>
      <c r="G2" s="66"/>
      <c r="H2" s="66" t="s">
        <v>64</v>
      </c>
      <c r="I2" s="66"/>
      <c r="J2" s="66"/>
      <c r="K2" s="66" t="s">
        <v>65</v>
      </c>
      <c r="L2" s="66"/>
      <c r="M2" s="66"/>
      <c r="N2" s="66" t="s">
        <v>66</v>
      </c>
      <c r="O2" s="66"/>
      <c r="P2" s="66"/>
      <c r="Q2" s="84" t="s">
        <v>67</v>
      </c>
      <c r="R2" s="84"/>
      <c r="S2" s="84"/>
      <c r="T2" s="85" t="s">
        <v>68</v>
      </c>
      <c r="U2" s="85"/>
      <c r="V2" s="85"/>
      <c r="W2" s="66" t="s">
        <v>69</v>
      </c>
      <c r="X2" s="66"/>
      <c r="Y2" s="66"/>
      <c r="Z2" s="66" t="s">
        <v>70</v>
      </c>
      <c r="AA2" s="66"/>
      <c r="AB2" s="66"/>
      <c r="AC2" s="66" t="s">
        <v>71</v>
      </c>
      <c r="AD2" s="66"/>
      <c r="AE2" s="66"/>
      <c r="AF2" s="90" t="s">
        <v>72</v>
      </c>
      <c r="AG2" s="90"/>
      <c r="AH2" s="90"/>
      <c r="AI2" s="66" t="s">
        <v>73</v>
      </c>
      <c r="AJ2" s="66"/>
      <c r="AK2" s="66"/>
      <c r="AL2" s="66" t="s">
        <v>74</v>
      </c>
      <c r="AM2" s="66"/>
      <c r="AN2" s="66"/>
      <c r="AO2" s="66" t="s">
        <v>75</v>
      </c>
      <c r="AP2" s="66"/>
      <c r="AQ2" s="66"/>
      <c r="AR2" s="66" t="s">
        <v>76</v>
      </c>
      <c r="AS2" s="66"/>
      <c r="AT2" s="87"/>
      <c r="AU2" s="31" t="s">
        <v>16</v>
      </c>
      <c r="AV2" s="29" t="s">
        <v>17</v>
      </c>
      <c r="AW2" s="29" t="s">
        <v>18</v>
      </c>
      <c r="AX2" s="29" t="s">
        <v>19</v>
      </c>
      <c r="AY2" s="29" t="s">
        <v>20</v>
      </c>
      <c r="AZ2" s="29" t="s">
        <v>21</v>
      </c>
      <c r="BA2" s="29" t="s">
        <v>22</v>
      </c>
      <c r="BB2" s="30" t="s">
        <v>23</v>
      </c>
      <c r="BC2" s="3" t="s">
        <v>24</v>
      </c>
      <c r="BD2" s="4"/>
    </row>
    <row r="3" spans="1:56 16382:16383" s="5" customFormat="1" ht="13.2" customHeight="1">
      <c r="A3" s="63" t="s">
        <v>62</v>
      </c>
      <c r="B3" s="43"/>
      <c r="C3" s="43"/>
      <c r="D3" s="43"/>
      <c r="E3" s="58"/>
      <c r="F3" s="58"/>
      <c r="G3" s="58"/>
      <c r="H3" s="58"/>
      <c r="I3" s="58"/>
      <c r="J3" s="58"/>
      <c r="K3" s="42"/>
      <c r="L3" s="42"/>
      <c r="M3" s="42"/>
      <c r="N3" s="42"/>
      <c r="O3" s="42"/>
      <c r="P3" s="42"/>
      <c r="Q3" s="43"/>
      <c r="R3" s="43"/>
      <c r="S3" s="43"/>
      <c r="T3" s="42"/>
      <c r="U3" s="42"/>
      <c r="V3" s="42"/>
      <c r="W3" s="43"/>
      <c r="X3" s="43"/>
      <c r="Y3" s="43"/>
      <c r="Z3" s="42"/>
      <c r="AA3" s="42"/>
      <c r="AB3" s="42"/>
      <c r="AC3" s="58" t="s">
        <v>26</v>
      </c>
      <c r="AD3" s="58"/>
      <c r="AE3" s="58"/>
      <c r="AF3" s="58" t="s">
        <v>26</v>
      </c>
      <c r="AG3" s="58"/>
      <c r="AH3" s="58"/>
      <c r="AI3" s="58" t="s">
        <v>28</v>
      </c>
      <c r="AJ3" s="58"/>
      <c r="AK3" s="58"/>
      <c r="AL3" s="58" t="s">
        <v>26</v>
      </c>
      <c r="AM3" s="58"/>
      <c r="AN3" s="58"/>
      <c r="AO3" s="58" t="s">
        <v>26</v>
      </c>
      <c r="AP3" s="58"/>
      <c r="AQ3" s="58"/>
      <c r="AR3" s="43"/>
      <c r="AS3" s="43"/>
      <c r="AT3" s="44"/>
      <c r="AU3" s="59">
        <f>COUNTIF(B3:AT3,B34) + COUNTIF(B3:AT3,K34)</f>
        <v>4</v>
      </c>
      <c r="AV3" s="36">
        <f>COUNTIF(B3:AT3,E34)</f>
        <v>0</v>
      </c>
      <c r="AW3" s="38">
        <f>COUNTIF(B3:AT3,H34) + COUNTIF(B3:AT3,N34)</f>
        <v>1</v>
      </c>
      <c r="AX3" s="40">
        <f>B4+E4+H4+K4+N4+Q4+T4+W4+Z4+AC4+AF4+AI4+AL4+AO4+AR4</f>
        <v>13</v>
      </c>
      <c r="AY3" s="40">
        <f>G4+J4+M4+P4+S4+V4+Y4+AB4+AE4+AH4+AK4+AN4+AQ4+AT4</f>
        <v>8</v>
      </c>
      <c r="AZ3" s="47">
        <f>AX3-AY3</f>
        <v>5</v>
      </c>
      <c r="BA3" s="36">
        <f>AU3*3+AV3*1</f>
        <v>12</v>
      </c>
      <c r="BB3" s="49">
        <f>RANK(BC3,$BC$3:$BC$31)</f>
        <v>3</v>
      </c>
      <c r="BC3" s="51">
        <f>BA3*10000+AZ3*100+AX3</f>
        <v>120513</v>
      </c>
      <c r="BD3" s="4"/>
      <c r="XFB3" s="2"/>
      <c r="XFC3" s="2"/>
    </row>
    <row r="4" spans="1:56 16382:16383" ht="13.2" customHeight="1">
      <c r="A4" s="63"/>
      <c r="B4" s="6"/>
      <c r="C4" s="7"/>
      <c r="D4" s="8"/>
      <c r="E4" s="6"/>
      <c r="F4" s="12" t="s">
        <v>78</v>
      </c>
      <c r="G4" s="8"/>
      <c r="H4" s="6"/>
      <c r="I4" s="12" t="s">
        <v>78</v>
      </c>
      <c r="J4" s="8"/>
      <c r="K4" s="6"/>
      <c r="L4" s="12" t="s">
        <v>78</v>
      </c>
      <c r="M4" s="8"/>
      <c r="N4" s="6"/>
      <c r="O4" s="12" t="s">
        <v>78</v>
      </c>
      <c r="P4" s="8"/>
      <c r="Q4" s="6"/>
      <c r="R4" s="12" t="s">
        <v>78</v>
      </c>
      <c r="S4" s="8"/>
      <c r="T4" s="6"/>
      <c r="U4" s="12" t="s">
        <v>78</v>
      </c>
      <c r="V4" s="8"/>
      <c r="W4" s="6"/>
      <c r="X4" s="12" t="s">
        <v>78</v>
      </c>
      <c r="Y4" s="8"/>
      <c r="Z4" s="6"/>
      <c r="AA4" s="12" t="s">
        <v>78</v>
      </c>
      <c r="AB4" s="8"/>
      <c r="AC4" s="6">
        <v>4</v>
      </c>
      <c r="AD4" s="12" t="s">
        <v>78</v>
      </c>
      <c r="AE4" s="8">
        <v>2</v>
      </c>
      <c r="AF4" s="6">
        <v>1</v>
      </c>
      <c r="AG4" s="12" t="s">
        <v>78</v>
      </c>
      <c r="AH4" s="8">
        <v>0</v>
      </c>
      <c r="AI4" s="6">
        <v>1</v>
      </c>
      <c r="AJ4" s="12" t="s">
        <v>78</v>
      </c>
      <c r="AK4" s="8">
        <v>4</v>
      </c>
      <c r="AL4" s="6">
        <v>4</v>
      </c>
      <c r="AM4" s="12" t="s">
        <v>78</v>
      </c>
      <c r="AN4" s="8">
        <v>1</v>
      </c>
      <c r="AO4" s="6">
        <v>3</v>
      </c>
      <c r="AP4" s="12" t="s">
        <v>78</v>
      </c>
      <c r="AQ4" s="8">
        <v>1</v>
      </c>
      <c r="AR4" s="6"/>
      <c r="AS4" s="12" t="s">
        <v>78</v>
      </c>
      <c r="AT4" s="7"/>
      <c r="AU4" s="60"/>
      <c r="AV4" s="61"/>
      <c r="AW4" s="62"/>
      <c r="AX4" s="52"/>
      <c r="AY4" s="52"/>
      <c r="AZ4" s="53"/>
      <c r="BA4" s="61"/>
      <c r="BB4" s="54"/>
      <c r="BC4" s="51"/>
      <c r="BD4" s="4"/>
    </row>
    <row r="5" spans="1:56 16382:16383" ht="13.35" customHeight="1">
      <c r="A5" s="6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58" t="s">
        <v>26</v>
      </c>
      <c r="AA5" s="58"/>
      <c r="AB5" s="58"/>
      <c r="AC5" s="58" t="s">
        <v>26</v>
      </c>
      <c r="AD5" s="58"/>
      <c r="AE5" s="58"/>
      <c r="AF5" s="58" t="s">
        <v>26</v>
      </c>
      <c r="AG5" s="58"/>
      <c r="AH5" s="58"/>
      <c r="AI5" s="58" t="s">
        <v>27</v>
      </c>
      <c r="AJ5" s="58"/>
      <c r="AK5" s="58"/>
      <c r="AL5" s="58" t="s">
        <v>27</v>
      </c>
      <c r="AM5" s="58"/>
      <c r="AN5" s="58"/>
      <c r="AO5" s="43"/>
      <c r="AP5" s="43"/>
      <c r="AQ5" s="43"/>
      <c r="AR5" s="43"/>
      <c r="AS5" s="43"/>
      <c r="AT5" s="44"/>
      <c r="AU5" s="59">
        <f>COUNTIF(B5:AT5,B34) + COUNTIF(B5:AT5,K34)</f>
        <v>3</v>
      </c>
      <c r="AV5" s="36">
        <f>COUNTIF(B5:AT5,E34)</f>
        <v>2</v>
      </c>
      <c r="AW5" s="38">
        <f>COUNTIF(B5:AT5,H34) + COUNTIF(B5:AT5,N34)</f>
        <v>0</v>
      </c>
      <c r="AX5" s="40">
        <f>B6+E6+H6+K6+N6+Q6+T6+W6+Z6+AC6+AF6+AI6+AL6+AO6+AR6</f>
        <v>10</v>
      </c>
      <c r="AY5" s="40">
        <f>D6+G6+J6+M6+P6+S6+V6+Y6+AB6+AE6+AH6+AK6+AN6+AQ6+AT6</f>
        <v>4</v>
      </c>
      <c r="AZ5" s="47">
        <f t="shared" ref="AZ5" si="0">AX5-AY5</f>
        <v>6</v>
      </c>
      <c r="BA5" s="36">
        <f t="shared" ref="BA5" si="1">AU5*3+AV5*1</f>
        <v>11</v>
      </c>
      <c r="BB5" s="49">
        <f t="shared" ref="BB5" si="2">RANK(BC5,$BC$3:$BC$31)</f>
        <v>4</v>
      </c>
      <c r="BC5" s="51">
        <f>BA5*10000+AZ5*100+AX5</f>
        <v>110610</v>
      </c>
      <c r="BD5" s="4"/>
    </row>
    <row r="6" spans="1:56 16382:16383" ht="13.2" customHeight="1">
      <c r="A6" s="63"/>
      <c r="B6" s="6"/>
      <c r="C6" s="12" t="s">
        <v>78</v>
      </c>
      <c r="D6" s="8"/>
      <c r="E6" s="6"/>
      <c r="F6" s="7"/>
      <c r="G6" s="8"/>
      <c r="H6" s="6"/>
      <c r="I6" s="12" t="s">
        <v>78</v>
      </c>
      <c r="J6" s="8"/>
      <c r="K6" s="6"/>
      <c r="L6" s="12" t="s">
        <v>78</v>
      </c>
      <c r="M6" s="8"/>
      <c r="N6" s="6"/>
      <c r="O6" s="12" t="s">
        <v>78</v>
      </c>
      <c r="P6" s="8"/>
      <c r="Q6" s="6"/>
      <c r="R6" s="12" t="s">
        <v>78</v>
      </c>
      <c r="S6" s="8"/>
      <c r="T6" s="6"/>
      <c r="U6" s="12" t="s">
        <v>78</v>
      </c>
      <c r="V6" s="8"/>
      <c r="W6" s="6"/>
      <c r="X6" s="12" t="s">
        <v>78</v>
      </c>
      <c r="Y6" s="8"/>
      <c r="Z6" s="6">
        <v>2</v>
      </c>
      <c r="AA6" s="12" t="s">
        <v>78</v>
      </c>
      <c r="AB6" s="8">
        <v>1</v>
      </c>
      <c r="AC6" s="6">
        <v>2</v>
      </c>
      <c r="AD6" s="12" t="s">
        <v>78</v>
      </c>
      <c r="AE6" s="8">
        <v>1</v>
      </c>
      <c r="AF6" s="6">
        <v>4</v>
      </c>
      <c r="AG6" s="12" t="s">
        <v>78</v>
      </c>
      <c r="AH6" s="8">
        <v>0</v>
      </c>
      <c r="AI6" s="6">
        <v>1</v>
      </c>
      <c r="AJ6" s="12" t="s">
        <v>78</v>
      </c>
      <c r="AK6" s="8">
        <v>1</v>
      </c>
      <c r="AL6" s="6">
        <v>1</v>
      </c>
      <c r="AM6" s="12" t="s">
        <v>78</v>
      </c>
      <c r="AN6" s="8">
        <v>1</v>
      </c>
      <c r="AO6" s="6"/>
      <c r="AP6" s="12" t="s">
        <v>78</v>
      </c>
      <c r="AQ6" s="8"/>
      <c r="AR6" s="6"/>
      <c r="AS6" s="12" t="s">
        <v>78</v>
      </c>
      <c r="AT6" s="7"/>
      <c r="AU6" s="60"/>
      <c r="AV6" s="61"/>
      <c r="AW6" s="62"/>
      <c r="AX6" s="52"/>
      <c r="AY6" s="52"/>
      <c r="AZ6" s="53"/>
      <c r="BA6" s="61"/>
      <c r="BB6" s="54"/>
      <c r="BC6" s="51"/>
      <c r="BD6" s="4"/>
    </row>
    <row r="7" spans="1:56 16382:16383" ht="13.2" customHeight="1">
      <c r="A7" s="63" t="s">
        <v>64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8"/>
      <c r="R7" s="58"/>
      <c r="S7" s="58"/>
      <c r="T7" s="58"/>
      <c r="U7" s="58"/>
      <c r="V7" s="58"/>
      <c r="W7" s="58" t="s">
        <v>28</v>
      </c>
      <c r="X7" s="58"/>
      <c r="Y7" s="58"/>
      <c r="Z7" s="58" t="s">
        <v>26</v>
      </c>
      <c r="AA7" s="58"/>
      <c r="AB7" s="58"/>
      <c r="AC7" s="58" t="s">
        <v>27</v>
      </c>
      <c r="AD7" s="58"/>
      <c r="AE7" s="58"/>
      <c r="AF7" s="58" t="s">
        <v>27</v>
      </c>
      <c r="AG7" s="58"/>
      <c r="AH7" s="58"/>
      <c r="AI7" s="58" t="s">
        <v>28</v>
      </c>
      <c r="AJ7" s="58"/>
      <c r="AK7" s="58"/>
      <c r="AL7" s="43"/>
      <c r="AM7" s="43"/>
      <c r="AN7" s="43"/>
      <c r="AO7" s="43"/>
      <c r="AP7" s="43"/>
      <c r="AQ7" s="43"/>
      <c r="AR7" s="43"/>
      <c r="AS7" s="43"/>
      <c r="AT7" s="44"/>
      <c r="AU7" s="59">
        <f>COUNTIF(B7:AT7,B34) + COUNTIF(B7:AT7,K34)</f>
        <v>1</v>
      </c>
      <c r="AV7" s="36">
        <f>COUNTIF(B7:AT7,E34)</f>
        <v>2</v>
      </c>
      <c r="AW7" s="38">
        <f>COUNTIF(B7:AT7,H34) + COUNTIF(B7:AT7,N34)</f>
        <v>2</v>
      </c>
      <c r="AX7" s="40">
        <f>B8+E8+H8+K8+N8+Q8+T8+W8+Z8+AC8+AF8+AI8+AL8+AO8+AR8</f>
        <v>7</v>
      </c>
      <c r="AY7" s="40">
        <f t="shared" ref="AY7" si="3">D8+G8+J8+M8+P8+S8+V8+Y8+AB8+AE8+AH8+AK8+AN8+AQ8+AT8</f>
        <v>10</v>
      </c>
      <c r="AZ7" s="47">
        <f t="shared" ref="AZ7" si="4">AX7-AY7</f>
        <v>-3</v>
      </c>
      <c r="BA7" s="36">
        <f t="shared" ref="BA7" si="5">AU7*3+AV7*1</f>
        <v>5</v>
      </c>
      <c r="BB7" s="49">
        <f t="shared" ref="BB7" si="6">RANK(BC7,$BC$3:$BC$31)</f>
        <v>9</v>
      </c>
      <c r="BC7" s="51">
        <f>BA7*10000+AZ7*100+AX7</f>
        <v>49707</v>
      </c>
      <c r="BD7" s="51"/>
    </row>
    <row r="8" spans="1:56 16382:16383" ht="13.2" customHeight="1">
      <c r="A8" s="63"/>
      <c r="B8" s="6"/>
      <c r="C8" s="12" t="s">
        <v>78</v>
      </c>
      <c r="D8" s="8"/>
      <c r="E8" s="6"/>
      <c r="F8" s="12" t="s">
        <v>78</v>
      </c>
      <c r="G8" s="8"/>
      <c r="H8" s="6"/>
      <c r="I8" s="7"/>
      <c r="J8" s="8"/>
      <c r="K8" s="6"/>
      <c r="L8" s="12" t="s">
        <v>78</v>
      </c>
      <c r="M8" s="8"/>
      <c r="N8" s="6"/>
      <c r="O8" s="12" t="s">
        <v>78</v>
      </c>
      <c r="P8" s="8"/>
      <c r="Q8" s="6"/>
      <c r="R8" s="12" t="s">
        <v>78</v>
      </c>
      <c r="S8" s="8"/>
      <c r="T8" s="6"/>
      <c r="U8" s="12" t="s">
        <v>78</v>
      </c>
      <c r="V8" s="8"/>
      <c r="W8" s="6">
        <v>0</v>
      </c>
      <c r="X8" s="12" t="s">
        <v>78</v>
      </c>
      <c r="Y8" s="8">
        <v>1</v>
      </c>
      <c r="Z8" s="6">
        <v>2</v>
      </c>
      <c r="AA8" s="12" t="s">
        <v>78</v>
      </c>
      <c r="AB8" s="8">
        <v>1</v>
      </c>
      <c r="AC8" s="6">
        <v>4</v>
      </c>
      <c r="AD8" s="12" t="s">
        <v>78</v>
      </c>
      <c r="AE8" s="8">
        <v>4</v>
      </c>
      <c r="AF8" s="6">
        <v>0</v>
      </c>
      <c r="AG8" s="12" t="s">
        <v>78</v>
      </c>
      <c r="AH8" s="8">
        <v>0</v>
      </c>
      <c r="AI8" s="6">
        <v>1</v>
      </c>
      <c r="AJ8" s="12" t="s">
        <v>78</v>
      </c>
      <c r="AK8" s="8">
        <v>4</v>
      </c>
      <c r="AL8" s="6"/>
      <c r="AM8" s="12" t="s">
        <v>78</v>
      </c>
      <c r="AN8" s="8"/>
      <c r="AO8" s="6"/>
      <c r="AP8" s="12" t="s">
        <v>78</v>
      </c>
      <c r="AQ8" s="8"/>
      <c r="AR8" s="6"/>
      <c r="AS8" s="12" t="s">
        <v>78</v>
      </c>
      <c r="AT8" s="7"/>
      <c r="AU8" s="60"/>
      <c r="AV8" s="61"/>
      <c r="AW8" s="62"/>
      <c r="AX8" s="52"/>
      <c r="AY8" s="52"/>
      <c r="AZ8" s="53"/>
      <c r="BA8" s="61"/>
      <c r="BB8" s="54"/>
      <c r="BC8" s="51"/>
      <c r="BD8" s="51"/>
    </row>
    <row r="9" spans="1:56 16382:16383" ht="13.2" customHeight="1">
      <c r="A9" s="63" t="s">
        <v>65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2"/>
      <c r="R9" s="42"/>
      <c r="S9" s="42"/>
      <c r="T9" s="42"/>
      <c r="U9" s="42"/>
      <c r="V9" s="42"/>
      <c r="W9" s="58" t="s">
        <v>28</v>
      </c>
      <c r="X9" s="58"/>
      <c r="Y9" s="58"/>
      <c r="Z9" s="58" t="s">
        <v>26</v>
      </c>
      <c r="AA9" s="58"/>
      <c r="AB9" s="58"/>
      <c r="AC9" s="58" t="s">
        <v>26</v>
      </c>
      <c r="AD9" s="58"/>
      <c r="AE9" s="58"/>
      <c r="AF9" s="58" t="s">
        <v>26</v>
      </c>
      <c r="AG9" s="58"/>
      <c r="AH9" s="58"/>
      <c r="AI9" s="42"/>
      <c r="AJ9" s="42"/>
      <c r="AK9" s="42"/>
      <c r="AL9" s="43"/>
      <c r="AM9" s="43"/>
      <c r="AN9" s="43"/>
      <c r="AO9" s="43"/>
      <c r="AP9" s="43"/>
      <c r="AQ9" s="43"/>
      <c r="AR9" s="58" t="s">
        <v>26</v>
      </c>
      <c r="AS9" s="58"/>
      <c r="AT9" s="58"/>
      <c r="AU9" s="59">
        <f>COUNTIF(B9:AT9,B34) + COUNTIF(B9:AT9,K34)</f>
        <v>4</v>
      </c>
      <c r="AV9" s="36">
        <f>COUNTIF(B9:AT9,E34)</f>
        <v>0</v>
      </c>
      <c r="AW9" s="38">
        <f>COUNTIF(B9:AT9,H34) + COUNTIF(B9:AT9,N34)</f>
        <v>1</v>
      </c>
      <c r="AX9" s="40">
        <f>B10+E10+H10+K10+N10+Q10+T10+W10+Z10+AC10+AF10+AI10+AL10+AO10+AR10</f>
        <v>13</v>
      </c>
      <c r="AY9" s="40">
        <f t="shared" ref="AY9" si="7">D10+G10+J10+M10+P10+S10+V10+Y10+AB10+AE10+AH10+AK10+AN10+AQ10+AT10</f>
        <v>3</v>
      </c>
      <c r="AZ9" s="47">
        <f t="shared" ref="AZ9" si="8">AX9-AY9</f>
        <v>10</v>
      </c>
      <c r="BA9" s="36">
        <f t="shared" ref="BA9" si="9">AU9*3+AV9*1</f>
        <v>12</v>
      </c>
      <c r="BB9" s="49">
        <f t="shared" ref="BB9" si="10">RANK(BC9,$BC$3:$BC$31)</f>
        <v>2</v>
      </c>
      <c r="BC9" s="51">
        <f>BA9*10000+AZ9*100+AX9</f>
        <v>121013</v>
      </c>
      <c r="BD9" s="4"/>
    </row>
    <row r="10" spans="1:56 16382:16383" ht="13.2" customHeight="1">
      <c r="A10" s="63"/>
      <c r="B10" s="6"/>
      <c r="C10" s="12" t="s">
        <v>78</v>
      </c>
      <c r="D10" s="8"/>
      <c r="E10" s="6"/>
      <c r="F10" s="12" t="s">
        <v>78</v>
      </c>
      <c r="G10" s="8"/>
      <c r="H10" s="6"/>
      <c r="I10" s="12" t="s">
        <v>78</v>
      </c>
      <c r="J10" s="8"/>
      <c r="K10" s="6"/>
      <c r="L10" s="7"/>
      <c r="M10" s="8"/>
      <c r="N10" s="6"/>
      <c r="O10" s="12" t="s">
        <v>78</v>
      </c>
      <c r="P10" s="8"/>
      <c r="Q10" s="6"/>
      <c r="R10" s="12" t="s">
        <v>78</v>
      </c>
      <c r="S10" s="8"/>
      <c r="T10" s="6"/>
      <c r="U10" s="12" t="s">
        <v>78</v>
      </c>
      <c r="V10" s="8"/>
      <c r="W10" s="6">
        <v>1</v>
      </c>
      <c r="X10" s="12" t="s">
        <v>78</v>
      </c>
      <c r="Y10" s="8">
        <v>2</v>
      </c>
      <c r="Z10" s="6">
        <v>6</v>
      </c>
      <c r="AA10" s="12" t="s">
        <v>78</v>
      </c>
      <c r="AB10" s="8">
        <v>0</v>
      </c>
      <c r="AC10" s="6">
        <v>1</v>
      </c>
      <c r="AD10" s="12" t="s">
        <v>78</v>
      </c>
      <c r="AE10" s="8">
        <v>0</v>
      </c>
      <c r="AF10" s="6">
        <v>3</v>
      </c>
      <c r="AG10" s="12" t="s">
        <v>78</v>
      </c>
      <c r="AH10" s="8">
        <v>0</v>
      </c>
      <c r="AI10" s="6"/>
      <c r="AJ10" s="12" t="s">
        <v>78</v>
      </c>
      <c r="AK10" s="8"/>
      <c r="AL10" s="6"/>
      <c r="AM10" s="12" t="s">
        <v>78</v>
      </c>
      <c r="AN10" s="8"/>
      <c r="AO10" s="6"/>
      <c r="AP10" s="12" t="s">
        <v>78</v>
      </c>
      <c r="AQ10" s="8"/>
      <c r="AR10" s="6">
        <v>2</v>
      </c>
      <c r="AS10" s="12" t="s">
        <v>78</v>
      </c>
      <c r="AT10" s="8">
        <v>1</v>
      </c>
      <c r="AU10" s="60"/>
      <c r="AV10" s="61"/>
      <c r="AW10" s="62"/>
      <c r="AX10" s="52"/>
      <c r="AY10" s="52"/>
      <c r="AZ10" s="53"/>
      <c r="BA10" s="61"/>
      <c r="BB10" s="54"/>
      <c r="BC10" s="51"/>
      <c r="BD10" s="4"/>
    </row>
    <row r="11" spans="1:56 16382:16383" ht="13.2" customHeight="1">
      <c r="A11" s="63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58" t="s">
        <v>28</v>
      </c>
      <c r="X11" s="58"/>
      <c r="Y11" s="58"/>
      <c r="Z11" s="58" t="s">
        <v>26</v>
      </c>
      <c r="AA11" s="58"/>
      <c r="AB11" s="58"/>
      <c r="AC11" s="58" t="s">
        <v>30</v>
      </c>
      <c r="AD11" s="58"/>
      <c r="AE11" s="58"/>
      <c r="AF11" s="43"/>
      <c r="AG11" s="43"/>
      <c r="AH11" s="43"/>
      <c r="AI11" s="43"/>
      <c r="AJ11" s="43"/>
      <c r="AK11" s="43"/>
      <c r="AL11" s="43"/>
      <c r="AM11" s="43"/>
      <c r="AN11" s="43"/>
      <c r="AO11" s="58" t="s">
        <v>30</v>
      </c>
      <c r="AP11" s="58"/>
      <c r="AQ11" s="58"/>
      <c r="AR11" s="58" t="s">
        <v>26</v>
      </c>
      <c r="AS11" s="58"/>
      <c r="AT11" s="58"/>
      <c r="AU11" s="59">
        <f>COUNTIF(B11:AT11,B34) + COUNTIF(B11:AT11,K34)</f>
        <v>2</v>
      </c>
      <c r="AV11" s="36">
        <f>COUNTIF(B11:AT11,E34)</f>
        <v>0</v>
      </c>
      <c r="AW11" s="38">
        <f>COUNTIF(B11:AT11,H34) + COUNTIF(B11:AT11,N34)</f>
        <v>3</v>
      </c>
      <c r="AX11" s="40">
        <f>B12+E12+H12+K12+N12+Q12+T12+W12+Z12+AC12+AF12+AI12+AL12+AO12+AR12</f>
        <v>4</v>
      </c>
      <c r="AY11" s="40">
        <f t="shared" ref="AY11" si="11">D12+G12+J12+M12+P12+S12+V12+Y12+AB12+AE12+AH12+AK12+AN12+AQ12+AT12</f>
        <v>9</v>
      </c>
      <c r="AZ11" s="47">
        <f t="shared" ref="AZ11" si="12">AX11-AY11</f>
        <v>-5</v>
      </c>
      <c r="BA11" s="36">
        <f t="shared" ref="BA11" si="13">AU11*3+AV11*1</f>
        <v>6</v>
      </c>
      <c r="BB11" s="49">
        <f t="shared" ref="BB11" si="14">RANK(BC11,$BC$3:$BC$31)</f>
        <v>8</v>
      </c>
      <c r="BC11" s="51">
        <f>BA11*10000+AZ11*100+AX11</f>
        <v>59504</v>
      </c>
      <c r="BD11" s="4"/>
    </row>
    <row r="12" spans="1:56 16382:16383" ht="13.2" customHeight="1">
      <c r="A12" s="63"/>
      <c r="B12" s="6"/>
      <c r="C12" s="12" t="s">
        <v>78</v>
      </c>
      <c r="D12" s="8"/>
      <c r="E12" s="6"/>
      <c r="F12" s="12" t="s">
        <v>78</v>
      </c>
      <c r="G12" s="8"/>
      <c r="H12" s="6"/>
      <c r="I12" s="12" t="s">
        <v>78</v>
      </c>
      <c r="J12" s="8"/>
      <c r="K12" s="6"/>
      <c r="L12" s="12" t="s">
        <v>78</v>
      </c>
      <c r="M12" s="8"/>
      <c r="N12" s="6"/>
      <c r="O12" s="7"/>
      <c r="P12" s="8"/>
      <c r="Q12" s="6"/>
      <c r="R12" s="12" t="s">
        <v>78</v>
      </c>
      <c r="S12" s="8"/>
      <c r="T12" s="6"/>
      <c r="U12" s="12" t="s">
        <v>78</v>
      </c>
      <c r="V12" s="8"/>
      <c r="W12" s="6">
        <v>0</v>
      </c>
      <c r="X12" s="12" t="s">
        <v>78</v>
      </c>
      <c r="Y12" s="8">
        <v>3</v>
      </c>
      <c r="Z12" s="6">
        <v>3</v>
      </c>
      <c r="AA12" s="12" t="s">
        <v>78</v>
      </c>
      <c r="AB12" s="8">
        <v>0</v>
      </c>
      <c r="AC12" s="6">
        <v>0</v>
      </c>
      <c r="AD12" s="12" t="s">
        <v>78</v>
      </c>
      <c r="AE12" s="8">
        <v>3</v>
      </c>
      <c r="AF12" s="6"/>
      <c r="AG12" s="12" t="s">
        <v>78</v>
      </c>
      <c r="AH12" s="8"/>
      <c r="AI12" s="6"/>
      <c r="AJ12" s="12" t="s">
        <v>78</v>
      </c>
      <c r="AK12" s="8"/>
      <c r="AL12" s="6"/>
      <c r="AM12" s="12" t="s">
        <v>78</v>
      </c>
      <c r="AN12" s="8"/>
      <c r="AO12" s="6">
        <v>0</v>
      </c>
      <c r="AP12" s="12" t="s">
        <v>78</v>
      </c>
      <c r="AQ12" s="8">
        <v>3</v>
      </c>
      <c r="AR12" s="6">
        <v>1</v>
      </c>
      <c r="AS12" s="12" t="s">
        <v>78</v>
      </c>
      <c r="AT12" s="8">
        <v>0</v>
      </c>
      <c r="AU12" s="60"/>
      <c r="AV12" s="61"/>
      <c r="AW12" s="62"/>
      <c r="AX12" s="52"/>
      <c r="AY12" s="52"/>
      <c r="AZ12" s="53"/>
      <c r="BA12" s="61"/>
      <c r="BB12" s="54"/>
      <c r="BC12" s="51"/>
      <c r="BD12" s="4"/>
    </row>
    <row r="13" spans="1:56 16382:16383" ht="13.2" customHeight="1">
      <c r="A13" s="63" t="s">
        <v>77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58" t="s">
        <v>28</v>
      </c>
      <c r="X13" s="58"/>
      <c r="Y13" s="58"/>
      <c r="Z13" s="58" t="s">
        <v>27</v>
      </c>
      <c r="AA13" s="58"/>
      <c r="AB13" s="58"/>
      <c r="AC13" s="42"/>
      <c r="AD13" s="42"/>
      <c r="AE13" s="42"/>
      <c r="AF13" s="42"/>
      <c r="AG13" s="42"/>
      <c r="AH13" s="42"/>
      <c r="AI13" s="42"/>
      <c r="AJ13" s="42"/>
      <c r="AK13" s="42"/>
      <c r="AL13" s="58" t="s">
        <v>27</v>
      </c>
      <c r="AM13" s="58"/>
      <c r="AN13" s="58"/>
      <c r="AO13" s="58" t="s">
        <v>26</v>
      </c>
      <c r="AP13" s="58"/>
      <c r="AQ13" s="58"/>
      <c r="AR13" s="58" t="s">
        <v>26</v>
      </c>
      <c r="AS13" s="58"/>
      <c r="AT13" s="58"/>
      <c r="AU13" s="59">
        <f>COUNTIF(B13:AT13,B34) + COUNTIF(B13:AT13,K34)</f>
        <v>2</v>
      </c>
      <c r="AV13" s="36">
        <f>COUNTIF(B13:AT13,E34)</f>
        <v>2</v>
      </c>
      <c r="AW13" s="38">
        <f>COUNTIF(B13:AT13,H34) + COUNTIF(B13:AT13,N34)</f>
        <v>1</v>
      </c>
      <c r="AX13" s="40">
        <f>B14+E14+H14+K14+N14+Q14+T14+W14+Z14+AC14+AF14+AI14+AL14+AO14+AR14</f>
        <v>12</v>
      </c>
      <c r="AY13" s="40">
        <f t="shared" ref="AY13" si="15">D14+G14+J14+M14+P14+S14+V14+Y14+AB14+AE14+AH14+AK14+AN14+AQ14+AT14</f>
        <v>8</v>
      </c>
      <c r="AZ13" s="47">
        <f t="shared" ref="AZ13" si="16">AX13-AY13</f>
        <v>4</v>
      </c>
      <c r="BA13" s="36">
        <f>AU13*3+AV13*1</f>
        <v>8</v>
      </c>
      <c r="BB13" s="49">
        <f t="shared" ref="BB13" si="17">RANK(BC13,$BC$3:$BC$31)</f>
        <v>6</v>
      </c>
      <c r="BC13" s="51">
        <f>BA13*10000+AZ13*100+AX13</f>
        <v>80412</v>
      </c>
      <c r="BD13" s="4"/>
    </row>
    <row r="14" spans="1:56 16382:16383" ht="13.2" customHeight="1">
      <c r="A14" s="63"/>
      <c r="B14" s="6"/>
      <c r="C14" s="12" t="s">
        <v>78</v>
      </c>
      <c r="D14" s="8"/>
      <c r="E14" s="6"/>
      <c r="F14" s="12" t="s">
        <v>78</v>
      </c>
      <c r="G14" s="8"/>
      <c r="H14" s="6"/>
      <c r="I14" s="12" t="s">
        <v>78</v>
      </c>
      <c r="J14" s="8"/>
      <c r="K14" s="6"/>
      <c r="L14" s="12" t="s">
        <v>78</v>
      </c>
      <c r="M14" s="8"/>
      <c r="N14" s="6"/>
      <c r="O14" s="12" t="s">
        <v>78</v>
      </c>
      <c r="P14" s="8"/>
      <c r="Q14" s="6"/>
      <c r="R14" s="7"/>
      <c r="S14" s="8"/>
      <c r="T14" s="6"/>
      <c r="U14" s="12" t="s">
        <v>78</v>
      </c>
      <c r="V14" s="8"/>
      <c r="W14" s="6">
        <v>1</v>
      </c>
      <c r="X14" s="12" t="s">
        <v>78</v>
      </c>
      <c r="Y14" s="8">
        <v>3</v>
      </c>
      <c r="Z14" s="6">
        <v>2</v>
      </c>
      <c r="AA14" s="12" t="s">
        <v>78</v>
      </c>
      <c r="AB14" s="8">
        <v>2</v>
      </c>
      <c r="AC14" s="6"/>
      <c r="AD14" s="12" t="s">
        <v>78</v>
      </c>
      <c r="AE14" s="8"/>
      <c r="AF14" s="6"/>
      <c r="AG14" s="12" t="s">
        <v>78</v>
      </c>
      <c r="AH14" s="8"/>
      <c r="AI14" s="6"/>
      <c r="AJ14" s="12" t="s">
        <v>78</v>
      </c>
      <c r="AK14" s="8"/>
      <c r="AL14" s="6">
        <v>2</v>
      </c>
      <c r="AM14" s="12" t="s">
        <v>78</v>
      </c>
      <c r="AN14" s="8">
        <v>2</v>
      </c>
      <c r="AO14" s="6">
        <v>4</v>
      </c>
      <c r="AP14" s="12" t="s">
        <v>78</v>
      </c>
      <c r="AQ14" s="8">
        <v>0</v>
      </c>
      <c r="AR14" s="6">
        <v>3</v>
      </c>
      <c r="AS14" s="12" t="s">
        <v>78</v>
      </c>
      <c r="AT14" s="8">
        <v>1</v>
      </c>
      <c r="AU14" s="60"/>
      <c r="AV14" s="61"/>
      <c r="AW14" s="62"/>
      <c r="AX14" s="52"/>
      <c r="AY14" s="52"/>
      <c r="AZ14" s="53"/>
      <c r="BA14" s="61"/>
      <c r="BB14" s="54"/>
      <c r="BC14" s="51"/>
      <c r="BD14" s="4"/>
    </row>
    <row r="15" spans="1:56 16382:16383" ht="13.2" customHeight="1">
      <c r="A15" s="63" t="s">
        <v>68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58" t="s">
        <v>28</v>
      </c>
      <c r="X15" s="58"/>
      <c r="Y15" s="58"/>
      <c r="Z15" s="43"/>
      <c r="AA15" s="43"/>
      <c r="AB15" s="43"/>
      <c r="AC15" s="43"/>
      <c r="AD15" s="43"/>
      <c r="AE15" s="43"/>
      <c r="AF15" s="43"/>
      <c r="AG15" s="43"/>
      <c r="AH15" s="43"/>
      <c r="AI15" s="58" t="s">
        <v>28</v>
      </c>
      <c r="AJ15" s="58"/>
      <c r="AK15" s="58"/>
      <c r="AL15" s="58" t="s">
        <v>26</v>
      </c>
      <c r="AM15" s="58"/>
      <c r="AN15" s="58"/>
      <c r="AO15" s="58" t="s">
        <v>28</v>
      </c>
      <c r="AP15" s="58"/>
      <c r="AQ15" s="58"/>
      <c r="AR15" s="58" t="s">
        <v>27</v>
      </c>
      <c r="AS15" s="58"/>
      <c r="AT15" s="58"/>
      <c r="AU15" s="59">
        <f>COUNTIF(B15:AT15,B34) + COUNTIF(B15:AT15,K34)</f>
        <v>1</v>
      </c>
      <c r="AV15" s="36">
        <f>COUNTIF(B15:AT15,E34)</f>
        <v>1</v>
      </c>
      <c r="AW15" s="38">
        <f>COUNTIF(B15:AT15,H34) + COUNTIF(B15:AT15,N34)</f>
        <v>3</v>
      </c>
      <c r="AX15" s="40">
        <f>B16+E16+H16+K16+N16+Q16+T16+W16+Z16+AC16+AF16+AI16+AL16+AO16+AR16</f>
        <v>13</v>
      </c>
      <c r="AY15" s="40">
        <f t="shared" ref="AY15" si="18">D16+G16+J16+M16+P16+S16+V16+Y16+AB16+AE16+AH16+AK16+AN16+AQ16+AT16</f>
        <v>9</v>
      </c>
      <c r="AZ15" s="47">
        <f t="shared" ref="AZ15" si="19">AX15-AY15</f>
        <v>4</v>
      </c>
      <c r="BA15" s="36">
        <f>AU15*3+AV15*1</f>
        <v>4</v>
      </c>
      <c r="BB15" s="49">
        <f t="shared" ref="BB15" si="20">RANK(BC15,$BC$3:$BC$31)</f>
        <v>10</v>
      </c>
      <c r="BC15" s="51">
        <f>BA15*10000+AZ15*100+AX15</f>
        <v>40413</v>
      </c>
      <c r="BD15" s="4"/>
    </row>
    <row r="16" spans="1:56 16382:16383" ht="13.2" customHeight="1">
      <c r="A16" s="63"/>
      <c r="B16" s="6"/>
      <c r="C16" s="12" t="s">
        <v>78</v>
      </c>
      <c r="D16" s="8"/>
      <c r="E16" s="6"/>
      <c r="F16" s="12" t="s">
        <v>78</v>
      </c>
      <c r="G16" s="8"/>
      <c r="H16" s="6"/>
      <c r="I16" s="12" t="s">
        <v>78</v>
      </c>
      <c r="J16" s="8"/>
      <c r="K16" s="6"/>
      <c r="L16" s="12" t="s">
        <v>78</v>
      </c>
      <c r="M16" s="8"/>
      <c r="N16" s="6"/>
      <c r="O16" s="12" t="s">
        <v>78</v>
      </c>
      <c r="P16" s="8"/>
      <c r="Q16" s="6"/>
      <c r="R16" s="12" t="s">
        <v>78</v>
      </c>
      <c r="S16" s="8"/>
      <c r="T16" s="6"/>
      <c r="U16" s="7"/>
      <c r="V16" s="8"/>
      <c r="W16" s="6">
        <v>1</v>
      </c>
      <c r="X16" s="12" t="s">
        <v>78</v>
      </c>
      <c r="Y16" s="8">
        <v>3</v>
      </c>
      <c r="Z16" s="6"/>
      <c r="AA16" s="12" t="s">
        <v>78</v>
      </c>
      <c r="AB16" s="8"/>
      <c r="AC16" s="6"/>
      <c r="AD16" s="12" t="s">
        <v>78</v>
      </c>
      <c r="AE16" s="8"/>
      <c r="AF16" s="6"/>
      <c r="AG16" s="12" t="s">
        <v>78</v>
      </c>
      <c r="AH16" s="8"/>
      <c r="AI16" s="6">
        <v>2</v>
      </c>
      <c r="AJ16" s="12" t="s">
        <v>78</v>
      </c>
      <c r="AK16" s="8">
        <v>3</v>
      </c>
      <c r="AL16" s="6">
        <v>8</v>
      </c>
      <c r="AM16" s="12" t="s">
        <v>78</v>
      </c>
      <c r="AN16" s="8">
        <v>0</v>
      </c>
      <c r="AO16" s="6">
        <v>0</v>
      </c>
      <c r="AP16" s="12" t="s">
        <v>78</v>
      </c>
      <c r="AQ16" s="8">
        <v>1</v>
      </c>
      <c r="AR16" s="6">
        <v>2</v>
      </c>
      <c r="AS16" s="12" t="s">
        <v>78</v>
      </c>
      <c r="AT16" s="8">
        <v>2</v>
      </c>
      <c r="AU16" s="60"/>
      <c r="AV16" s="61"/>
      <c r="AW16" s="62"/>
      <c r="AX16" s="52"/>
      <c r="AY16" s="52"/>
      <c r="AZ16" s="53"/>
      <c r="BA16" s="61"/>
      <c r="BB16" s="54"/>
      <c r="BC16" s="51"/>
      <c r="BD16" s="4"/>
    </row>
    <row r="17" spans="1:59" ht="13.2" customHeight="1">
      <c r="A17" s="63" t="s">
        <v>69</v>
      </c>
      <c r="B17" s="43"/>
      <c r="C17" s="43"/>
      <c r="D17" s="43"/>
      <c r="E17" s="43"/>
      <c r="F17" s="43"/>
      <c r="G17" s="43"/>
      <c r="H17" s="58" t="s">
        <v>26</v>
      </c>
      <c r="I17" s="58"/>
      <c r="J17" s="58"/>
      <c r="K17" s="58" t="s">
        <v>26</v>
      </c>
      <c r="L17" s="58"/>
      <c r="M17" s="58"/>
      <c r="N17" s="58" t="s">
        <v>26</v>
      </c>
      <c r="O17" s="58"/>
      <c r="P17" s="58"/>
      <c r="Q17" s="58" t="s">
        <v>26</v>
      </c>
      <c r="R17" s="58"/>
      <c r="S17" s="58"/>
      <c r="T17" s="58" t="s">
        <v>26</v>
      </c>
      <c r="U17" s="58"/>
      <c r="V17" s="58"/>
      <c r="W17" s="43"/>
      <c r="X17" s="43"/>
      <c r="Y17" s="43"/>
      <c r="Z17" s="43"/>
      <c r="AA17" s="43"/>
      <c r="AB17" s="43"/>
      <c r="AC17" s="43"/>
      <c r="AD17" s="43"/>
      <c r="AE17" s="43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3"/>
      <c r="AQ17" s="43"/>
      <c r="AR17" s="43"/>
      <c r="AS17" s="43"/>
      <c r="AT17" s="44"/>
      <c r="AU17" s="59">
        <f>COUNTIF(B17:AT17,B34) + COUNTIF(B17:AT17,K34)</f>
        <v>5</v>
      </c>
      <c r="AV17" s="36">
        <f>COUNTIF(B17:AT17,E34)</f>
        <v>0</v>
      </c>
      <c r="AW17" s="38">
        <f>COUNTIF(B17:AT17,H34) + COUNTIF(B17:AT17,N34)</f>
        <v>0</v>
      </c>
      <c r="AX17" s="40">
        <f>B18+E18+H18+K18+N18+Q18+T18+W18+Z18+AC18+AF18+AI18+AL18+AO18+AR18</f>
        <v>12</v>
      </c>
      <c r="AY17" s="40">
        <f t="shared" ref="AY17" si="21">D18+G18+J18+M18+P18+S18+V18+Y18+AB18+AE18+AH18+AK18+AN18+AQ18+AT18</f>
        <v>3</v>
      </c>
      <c r="AZ17" s="47">
        <f t="shared" ref="AZ17" si="22">AX17-AY17</f>
        <v>9</v>
      </c>
      <c r="BA17" s="36">
        <f t="shared" ref="BA17" si="23">AU17*3+AV17*1</f>
        <v>15</v>
      </c>
      <c r="BB17" s="49">
        <f t="shared" ref="BB17" si="24">RANK(BC17,$BC$3:$BC$31)</f>
        <v>1</v>
      </c>
      <c r="BC17" s="51">
        <f>BA17*10000+AZ17*100+AX17</f>
        <v>150912</v>
      </c>
      <c r="BD17" s="4"/>
    </row>
    <row r="18" spans="1:59" ht="13.2" customHeight="1">
      <c r="A18" s="63"/>
      <c r="B18" s="6"/>
      <c r="C18" s="12" t="s">
        <v>78</v>
      </c>
      <c r="D18" s="8"/>
      <c r="E18" s="6"/>
      <c r="F18" s="12" t="s">
        <v>78</v>
      </c>
      <c r="G18" s="8"/>
      <c r="H18" s="6">
        <v>1</v>
      </c>
      <c r="I18" s="12" t="s">
        <v>78</v>
      </c>
      <c r="J18" s="8">
        <v>0</v>
      </c>
      <c r="K18" s="6">
        <v>2</v>
      </c>
      <c r="L18" s="12" t="s">
        <v>78</v>
      </c>
      <c r="M18" s="8">
        <v>1</v>
      </c>
      <c r="N18" s="6">
        <v>3</v>
      </c>
      <c r="O18" s="12" t="s">
        <v>78</v>
      </c>
      <c r="P18" s="8">
        <v>0</v>
      </c>
      <c r="Q18" s="6">
        <v>3</v>
      </c>
      <c r="R18" s="12" t="s">
        <v>78</v>
      </c>
      <c r="S18" s="8">
        <v>1</v>
      </c>
      <c r="T18" s="6">
        <v>3</v>
      </c>
      <c r="U18" s="12" t="s">
        <v>78</v>
      </c>
      <c r="V18" s="8">
        <v>1</v>
      </c>
      <c r="W18" s="6"/>
      <c r="X18" s="7"/>
      <c r="Y18" s="8"/>
      <c r="Z18" s="6"/>
      <c r="AA18" s="12" t="s">
        <v>78</v>
      </c>
      <c r="AB18" s="8"/>
      <c r="AC18" s="6"/>
      <c r="AD18" s="12" t="s">
        <v>78</v>
      </c>
      <c r="AE18" s="8"/>
      <c r="AF18" s="6"/>
      <c r="AG18" s="12" t="s">
        <v>78</v>
      </c>
      <c r="AH18" s="8"/>
      <c r="AI18" s="6"/>
      <c r="AJ18" s="12" t="s">
        <v>78</v>
      </c>
      <c r="AK18" s="8"/>
      <c r="AL18" s="6"/>
      <c r="AM18" s="12" t="s">
        <v>78</v>
      </c>
      <c r="AN18" s="8"/>
      <c r="AO18" s="6"/>
      <c r="AP18" s="12" t="s">
        <v>78</v>
      </c>
      <c r="AQ18" s="8"/>
      <c r="AR18" s="6"/>
      <c r="AS18" s="12" t="s">
        <v>78</v>
      </c>
      <c r="AT18" s="7"/>
      <c r="AU18" s="60"/>
      <c r="AV18" s="61"/>
      <c r="AW18" s="62"/>
      <c r="AX18" s="52"/>
      <c r="AY18" s="52"/>
      <c r="AZ18" s="53"/>
      <c r="BA18" s="61"/>
      <c r="BB18" s="54"/>
      <c r="BC18" s="51"/>
      <c r="BD18" s="4"/>
    </row>
    <row r="19" spans="1:59" ht="13.2" customHeight="1">
      <c r="A19" s="63" t="s">
        <v>70</v>
      </c>
      <c r="B19" s="43"/>
      <c r="C19" s="43"/>
      <c r="D19" s="43"/>
      <c r="E19" s="58" t="s">
        <v>28</v>
      </c>
      <c r="F19" s="58"/>
      <c r="G19" s="58"/>
      <c r="H19" s="58" t="s">
        <v>28</v>
      </c>
      <c r="I19" s="58"/>
      <c r="J19" s="58"/>
      <c r="K19" s="58" t="s">
        <v>28</v>
      </c>
      <c r="L19" s="58"/>
      <c r="M19" s="58"/>
      <c r="N19" s="58" t="s">
        <v>28</v>
      </c>
      <c r="O19" s="58"/>
      <c r="P19" s="58"/>
      <c r="Q19" s="58" t="s">
        <v>27</v>
      </c>
      <c r="R19" s="58"/>
      <c r="S19" s="58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/>
      <c r="AU19" s="59">
        <f>COUNTIF(B19:AT19,B34) + COUNTIF(B19:AT19,K34)</f>
        <v>0</v>
      </c>
      <c r="AV19" s="36">
        <f>COUNTIF(B19:AT19,E34)</f>
        <v>1</v>
      </c>
      <c r="AW19" s="38">
        <f>COUNTIF(B19:AT19,H34) + COUNTIF(B19:AT19,N)</f>
        <v>4</v>
      </c>
      <c r="AX19" s="40">
        <f>B20+E20+H20+K20+N20+Q20+T20+W20+Z20+AC20+AF20+AI20+AL20+AO20+AR20</f>
        <v>4</v>
      </c>
      <c r="AY19" s="40">
        <f t="shared" ref="AY19" si="25">D20+G20+J20+M20+P20+S20+V20+Y20+AB20+AE20+AH20+AK20+AN20+AQ20+AT20</f>
        <v>15</v>
      </c>
      <c r="AZ19" s="47">
        <f t="shared" ref="AZ19" si="26">AX19-AY19</f>
        <v>-11</v>
      </c>
      <c r="BA19" s="36">
        <f t="shared" ref="BA19" si="27">AU19*3+AV19*1</f>
        <v>1</v>
      </c>
      <c r="BB19" s="49">
        <f t="shared" ref="BB19" si="28">RANK(BC19,$BC$3:$BC$31)</f>
        <v>15</v>
      </c>
      <c r="BC19" s="51">
        <f>BA19*10000+AZ19*100+AX19</f>
        <v>8904</v>
      </c>
      <c r="BD19" s="4"/>
    </row>
    <row r="20" spans="1:59" ht="13.2" customHeight="1">
      <c r="A20" s="63"/>
      <c r="B20" s="6"/>
      <c r="C20" s="12" t="s">
        <v>78</v>
      </c>
      <c r="D20" s="8"/>
      <c r="E20" s="6">
        <v>1</v>
      </c>
      <c r="F20" s="12" t="s">
        <v>78</v>
      </c>
      <c r="G20" s="8">
        <v>2</v>
      </c>
      <c r="H20" s="6">
        <v>1</v>
      </c>
      <c r="I20" s="12" t="s">
        <v>78</v>
      </c>
      <c r="J20" s="8">
        <v>2</v>
      </c>
      <c r="K20" s="6">
        <v>0</v>
      </c>
      <c r="L20" s="12" t="s">
        <v>78</v>
      </c>
      <c r="M20" s="8">
        <v>6</v>
      </c>
      <c r="N20" s="6">
        <v>0</v>
      </c>
      <c r="O20" s="12" t="s">
        <v>78</v>
      </c>
      <c r="P20" s="8">
        <v>3</v>
      </c>
      <c r="Q20" s="6">
        <v>2</v>
      </c>
      <c r="R20" s="12" t="s">
        <v>78</v>
      </c>
      <c r="S20" s="8">
        <v>2</v>
      </c>
      <c r="T20" s="6"/>
      <c r="U20" s="12" t="s">
        <v>78</v>
      </c>
      <c r="V20" s="8"/>
      <c r="W20" s="6"/>
      <c r="X20" s="12" t="s">
        <v>78</v>
      </c>
      <c r="Y20" s="8"/>
      <c r="Z20" s="6"/>
      <c r="AA20" s="7"/>
      <c r="AB20" s="8"/>
      <c r="AC20" s="6"/>
      <c r="AD20" s="12" t="s">
        <v>78</v>
      </c>
      <c r="AE20" s="8"/>
      <c r="AF20" s="6"/>
      <c r="AG20" s="12" t="s">
        <v>78</v>
      </c>
      <c r="AH20" s="8"/>
      <c r="AI20" s="6"/>
      <c r="AJ20" s="12" t="s">
        <v>78</v>
      </c>
      <c r="AK20" s="8"/>
      <c r="AL20" s="6"/>
      <c r="AM20" s="12" t="s">
        <v>78</v>
      </c>
      <c r="AN20" s="8"/>
      <c r="AO20" s="6"/>
      <c r="AP20" s="12" t="s">
        <v>78</v>
      </c>
      <c r="AQ20" s="8"/>
      <c r="AR20" s="6"/>
      <c r="AS20" s="12" t="s">
        <v>78</v>
      </c>
      <c r="AT20" s="7"/>
      <c r="AU20" s="60"/>
      <c r="AV20" s="61"/>
      <c r="AW20" s="62"/>
      <c r="AX20" s="52"/>
      <c r="AY20" s="52"/>
      <c r="AZ20" s="53"/>
      <c r="BA20" s="61"/>
      <c r="BB20" s="54"/>
      <c r="BC20" s="51"/>
      <c r="BD20" s="4"/>
    </row>
    <row r="21" spans="1:59" ht="13.2" customHeight="1">
      <c r="A21" s="63" t="s">
        <v>71</v>
      </c>
      <c r="B21" s="58" t="s">
        <v>28</v>
      </c>
      <c r="C21" s="58"/>
      <c r="D21" s="58"/>
      <c r="E21" s="58" t="s">
        <v>28</v>
      </c>
      <c r="F21" s="58"/>
      <c r="G21" s="58"/>
      <c r="H21" s="58" t="s">
        <v>27</v>
      </c>
      <c r="I21" s="58"/>
      <c r="J21" s="58"/>
      <c r="K21" s="58" t="s">
        <v>28</v>
      </c>
      <c r="L21" s="58"/>
      <c r="M21" s="58"/>
      <c r="N21" s="58" t="s">
        <v>29</v>
      </c>
      <c r="O21" s="58"/>
      <c r="P21" s="58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/>
      <c r="AU21" s="59">
        <f>COUNTIF(B21:AT21,B34) + COUNTIF(B21:AT21,K34)</f>
        <v>1</v>
      </c>
      <c r="AV21" s="36">
        <f>COUNTIF(B21:AT21,E34)</f>
        <v>1</v>
      </c>
      <c r="AW21" s="38">
        <f>COUNTIF(B21:AT21,H34) + COUNTIF(B21:AT21,N34)</f>
        <v>3</v>
      </c>
      <c r="AX21" s="40">
        <f>B22+E22+H22+K22+N22+Q22+T22+W22+Z22+AC22+AF22+AI22+AL22+AO22+AR22</f>
        <v>10</v>
      </c>
      <c r="AY21" s="40">
        <f t="shared" ref="AY21" si="29">D22+G22+J22+M22+P22+S22+V22+Y22+AB22+AE22+AH22+AK22+AN22+AQ22+AT22</f>
        <v>11</v>
      </c>
      <c r="AZ21" s="47">
        <f t="shared" ref="AZ21" si="30">AX21-AY21</f>
        <v>-1</v>
      </c>
      <c r="BA21" s="36">
        <f t="shared" ref="BA21" si="31">AU21*3+AV21*1</f>
        <v>4</v>
      </c>
      <c r="BB21" s="49">
        <f t="shared" ref="BB21" si="32">RANK(BC21,$BC$3:$BC$31)</f>
        <v>11</v>
      </c>
      <c r="BC21" s="51">
        <f>BA21*10000+AZ21*100+AX21</f>
        <v>39910</v>
      </c>
      <c r="BD21" s="4"/>
    </row>
    <row r="22" spans="1:59" ht="13.2" customHeight="1">
      <c r="A22" s="63"/>
      <c r="B22" s="6">
        <v>2</v>
      </c>
      <c r="C22" s="12" t="s">
        <v>78</v>
      </c>
      <c r="D22" s="8">
        <v>4</v>
      </c>
      <c r="E22" s="6">
        <v>1</v>
      </c>
      <c r="F22" s="12" t="s">
        <v>78</v>
      </c>
      <c r="G22" s="8">
        <v>2</v>
      </c>
      <c r="H22" s="6">
        <v>4</v>
      </c>
      <c r="I22" s="12" t="s">
        <v>78</v>
      </c>
      <c r="J22" s="8">
        <v>4</v>
      </c>
      <c r="K22" s="6">
        <v>0</v>
      </c>
      <c r="L22" s="12" t="s">
        <v>78</v>
      </c>
      <c r="M22" s="8">
        <v>1</v>
      </c>
      <c r="N22" s="6">
        <v>3</v>
      </c>
      <c r="O22" s="12" t="s">
        <v>78</v>
      </c>
      <c r="P22" s="8">
        <v>0</v>
      </c>
      <c r="Q22" s="6"/>
      <c r="R22" s="12" t="s">
        <v>78</v>
      </c>
      <c r="S22" s="8"/>
      <c r="T22" s="6"/>
      <c r="U22" s="12" t="s">
        <v>78</v>
      </c>
      <c r="V22" s="8"/>
      <c r="W22" s="6"/>
      <c r="X22" s="12" t="s">
        <v>78</v>
      </c>
      <c r="Y22" s="8"/>
      <c r="Z22" s="6"/>
      <c r="AA22" s="12" t="s">
        <v>78</v>
      </c>
      <c r="AB22" s="8"/>
      <c r="AC22" s="6"/>
      <c r="AD22" s="7"/>
      <c r="AE22" s="8"/>
      <c r="AF22" s="6"/>
      <c r="AG22" s="12" t="s">
        <v>78</v>
      </c>
      <c r="AH22" s="8"/>
      <c r="AI22" s="6"/>
      <c r="AJ22" s="12" t="s">
        <v>78</v>
      </c>
      <c r="AK22" s="8"/>
      <c r="AL22" s="6"/>
      <c r="AM22" s="12" t="s">
        <v>78</v>
      </c>
      <c r="AN22" s="8"/>
      <c r="AO22" s="6"/>
      <c r="AP22" s="12" t="s">
        <v>78</v>
      </c>
      <c r="AQ22" s="8"/>
      <c r="AR22" s="6"/>
      <c r="AS22" s="12" t="s">
        <v>78</v>
      </c>
      <c r="AT22" s="7"/>
      <c r="AU22" s="60"/>
      <c r="AV22" s="61"/>
      <c r="AW22" s="62"/>
      <c r="AX22" s="52"/>
      <c r="AY22" s="52"/>
      <c r="AZ22" s="53"/>
      <c r="BA22" s="61"/>
      <c r="BB22" s="54"/>
      <c r="BC22" s="51"/>
      <c r="BD22" s="4"/>
    </row>
    <row r="23" spans="1:59" ht="13.2" customHeight="1">
      <c r="A23" s="63" t="s">
        <v>72</v>
      </c>
      <c r="B23" s="58" t="s">
        <v>28</v>
      </c>
      <c r="C23" s="58"/>
      <c r="D23" s="58"/>
      <c r="E23" s="58" t="s">
        <v>28</v>
      </c>
      <c r="F23" s="58"/>
      <c r="G23" s="58"/>
      <c r="H23" s="58" t="s">
        <v>27</v>
      </c>
      <c r="I23" s="58"/>
      <c r="J23" s="58"/>
      <c r="K23" s="58" t="s">
        <v>28</v>
      </c>
      <c r="L23" s="58"/>
      <c r="M23" s="58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2"/>
      <c r="AM23" s="42"/>
      <c r="AN23" s="42"/>
      <c r="AO23" s="42"/>
      <c r="AP23" s="42"/>
      <c r="AQ23" s="42"/>
      <c r="AR23" s="42"/>
      <c r="AS23" s="42"/>
      <c r="AT23" s="64"/>
      <c r="AU23" s="59">
        <f>COUNTIF(B23:AT23,B34) + COUNTIF(B23:AT23,K34)</f>
        <v>0</v>
      </c>
      <c r="AV23" s="36">
        <f>COUNTIF(B23:AT23,E34)</f>
        <v>1</v>
      </c>
      <c r="AW23" s="38">
        <f>COUNTIF(B23:AT23,H34) + COUNTIF(B23:AT23,N34)</f>
        <v>3</v>
      </c>
      <c r="AX23" s="40">
        <f>B24+E24+H24+K24+N24+Q24+T24+W24+Z24+AC24+AF24+AI24+AL24+AO24+AR24</f>
        <v>0</v>
      </c>
      <c r="AY23" s="40">
        <f t="shared" ref="AY23" si="33">D24+G24+J24+M24+P24+S24+V24+Y24+AB24+AE24+AH24+AK24+AN24+AQ24+AT24</f>
        <v>8</v>
      </c>
      <c r="AZ23" s="47">
        <f t="shared" ref="AZ23" si="34">AX23-AY23</f>
        <v>-8</v>
      </c>
      <c r="BA23" s="36">
        <f t="shared" ref="BA23" si="35">AU23*3+AV23*1</f>
        <v>1</v>
      </c>
      <c r="BB23" s="49">
        <f t="shared" ref="BB23" si="36">RANK(BC23,$BC$3:$BC$31)</f>
        <v>14</v>
      </c>
      <c r="BC23" s="51">
        <f>BA23*10000+AZ23*100+AX23</f>
        <v>9200</v>
      </c>
      <c r="BD23" s="4"/>
    </row>
    <row r="24" spans="1:59" ht="13.2" customHeight="1">
      <c r="A24" s="63"/>
      <c r="B24" s="6">
        <v>0</v>
      </c>
      <c r="C24" s="12" t="s">
        <v>78</v>
      </c>
      <c r="D24" s="8">
        <v>1</v>
      </c>
      <c r="E24" s="6">
        <v>0</v>
      </c>
      <c r="F24" s="12" t="s">
        <v>78</v>
      </c>
      <c r="G24" s="8">
        <v>4</v>
      </c>
      <c r="H24" s="6">
        <v>0</v>
      </c>
      <c r="I24" s="12" t="s">
        <v>78</v>
      </c>
      <c r="J24" s="8">
        <v>0</v>
      </c>
      <c r="K24" s="6">
        <v>0</v>
      </c>
      <c r="L24" s="12" t="s">
        <v>78</v>
      </c>
      <c r="M24" s="8">
        <v>3</v>
      </c>
      <c r="N24" s="6"/>
      <c r="O24" s="12" t="s">
        <v>78</v>
      </c>
      <c r="P24" s="8"/>
      <c r="Q24" s="6"/>
      <c r="R24" s="12" t="s">
        <v>78</v>
      </c>
      <c r="S24" s="8"/>
      <c r="T24" s="6"/>
      <c r="U24" s="12" t="s">
        <v>78</v>
      </c>
      <c r="V24" s="8"/>
      <c r="W24" s="6"/>
      <c r="X24" s="12" t="s">
        <v>78</v>
      </c>
      <c r="Y24" s="8"/>
      <c r="Z24" s="6"/>
      <c r="AA24" s="12" t="s">
        <v>78</v>
      </c>
      <c r="AB24" s="8"/>
      <c r="AC24" s="6"/>
      <c r="AD24" s="12" t="s">
        <v>78</v>
      </c>
      <c r="AE24" s="8"/>
      <c r="AF24" s="6"/>
      <c r="AG24" s="7"/>
      <c r="AH24" s="8"/>
      <c r="AI24" s="6"/>
      <c r="AJ24" s="12" t="s">
        <v>78</v>
      </c>
      <c r="AK24" s="8"/>
      <c r="AL24" s="6"/>
      <c r="AM24" s="12" t="s">
        <v>78</v>
      </c>
      <c r="AN24" s="8"/>
      <c r="AO24" s="6"/>
      <c r="AP24" s="12" t="s">
        <v>78</v>
      </c>
      <c r="AQ24" s="8"/>
      <c r="AR24" s="6"/>
      <c r="AS24" s="12" t="s">
        <v>78</v>
      </c>
      <c r="AT24" s="7"/>
      <c r="AU24" s="60"/>
      <c r="AV24" s="61"/>
      <c r="AW24" s="62"/>
      <c r="AX24" s="52"/>
      <c r="AY24" s="52"/>
      <c r="AZ24" s="53"/>
      <c r="BA24" s="61"/>
      <c r="BB24" s="54"/>
      <c r="BC24" s="51"/>
      <c r="BD24" s="4"/>
      <c r="BF24" s="32"/>
      <c r="BG24" s="9"/>
    </row>
    <row r="25" spans="1:59" ht="13.2" customHeight="1">
      <c r="A25" s="63" t="s">
        <v>73</v>
      </c>
      <c r="B25" s="58" t="s">
        <v>26</v>
      </c>
      <c r="C25" s="58"/>
      <c r="D25" s="58"/>
      <c r="E25" s="58" t="s">
        <v>27</v>
      </c>
      <c r="F25" s="58"/>
      <c r="G25" s="58"/>
      <c r="H25" s="58" t="s">
        <v>26</v>
      </c>
      <c r="I25" s="58"/>
      <c r="J25" s="58"/>
      <c r="K25" s="58"/>
      <c r="L25" s="58"/>
      <c r="M25" s="58"/>
      <c r="N25" s="43"/>
      <c r="O25" s="43"/>
      <c r="P25" s="43"/>
      <c r="Q25" s="43"/>
      <c r="R25" s="43"/>
      <c r="S25" s="43"/>
      <c r="T25" s="58" t="s">
        <v>26</v>
      </c>
      <c r="U25" s="58"/>
      <c r="V25" s="58"/>
      <c r="W25" s="42"/>
      <c r="X25" s="42"/>
      <c r="Y25" s="42"/>
      <c r="Z25" s="42"/>
      <c r="AA25" s="42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/>
      <c r="AU25" s="59">
        <f>COUNTIF(B25:AT25,B34) + COUNTIF(B25:AT25,N34)</f>
        <v>3</v>
      </c>
      <c r="AV25" s="36">
        <f>COUNTIF(B25:AR25,E34)</f>
        <v>1</v>
      </c>
      <c r="AW25" s="38">
        <f>COUNTIF(B25:AR25,H34) + COUNTIF(B25:AR25,N34)</f>
        <v>0</v>
      </c>
      <c r="AX25" s="40">
        <f>B26+E26+H26+K26+N26+Q26+T26+W26+Z26+AC26+AF26+AI26+AL26+AO26+AR26</f>
        <v>12</v>
      </c>
      <c r="AY25" s="40">
        <f t="shared" ref="AY25" si="37">D26+G26+J26+M26+P26+S26+V26+Y26+AB26+AE26+AH26+AK26+AN26+AQ26+AT26</f>
        <v>5</v>
      </c>
      <c r="AZ25" s="47">
        <f t="shared" ref="AZ25" si="38">AX25-AY25</f>
        <v>7</v>
      </c>
      <c r="BA25" s="36">
        <f>AU25*3+AV25*1</f>
        <v>10</v>
      </c>
      <c r="BB25" s="49">
        <f t="shared" ref="BB25" si="39">RANK(BC25,$BC$3:$BC$31)</f>
        <v>5</v>
      </c>
      <c r="BC25" s="51">
        <f>BA25*10000+AZ25*100+AX25</f>
        <v>100712</v>
      </c>
      <c r="BD25" s="4"/>
    </row>
    <row r="26" spans="1:59" ht="13.2" customHeight="1">
      <c r="A26" s="63"/>
      <c r="B26" s="6">
        <v>4</v>
      </c>
      <c r="C26" s="12" t="s">
        <v>78</v>
      </c>
      <c r="D26" s="8">
        <v>1</v>
      </c>
      <c r="E26" s="6">
        <v>1</v>
      </c>
      <c r="F26" s="12" t="s">
        <v>78</v>
      </c>
      <c r="G26" s="8">
        <v>1</v>
      </c>
      <c r="H26" s="6">
        <v>4</v>
      </c>
      <c r="I26" s="12" t="s">
        <v>78</v>
      </c>
      <c r="J26" s="8">
        <v>1</v>
      </c>
      <c r="K26" s="6"/>
      <c r="L26" s="12" t="s">
        <v>78</v>
      </c>
      <c r="M26" s="8"/>
      <c r="N26" s="6"/>
      <c r="O26" s="12" t="s">
        <v>78</v>
      </c>
      <c r="P26" s="8"/>
      <c r="Q26" s="6"/>
      <c r="R26" s="12" t="s">
        <v>78</v>
      </c>
      <c r="S26" s="8"/>
      <c r="T26" s="6">
        <v>3</v>
      </c>
      <c r="U26" s="12" t="s">
        <v>78</v>
      </c>
      <c r="V26" s="8">
        <v>2</v>
      </c>
      <c r="W26" s="6"/>
      <c r="X26" s="12" t="s">
        <v>78</v>
      </c>
      <c r="Y26" s="8"/>
      <c r="Z26" s="6"/>
      <c r="AA26" s="12" t="s">
        <v>78</v>
      </c>
      <c r="AB26" s="8"/>
      <c r="AC26" s="6"/>
      <c r="AD26" s="12" t="s">
        <v>78</v>
      </c>
      <c r="AE26" s="8"/>
      <c r="AF26" s="6"/>
      <c r="AG26" s="12" t="s">
        <v>78</v>
      </c>
      <c r="AH26" s="8"/>
      <c r="AI26" s="6"/>
      <c r="AJ26" s="7"/>
      <c r="AK26" s="8"/>
      <c r="AL26" s="6"/>
      <c r="AM26" s="12" t="s">
        <v>78</v>
      </c>
      <c r="AN26" s="8"/>
      <c r="AO26" s="6"/>
      <c r="AP26" s="12" t="s">
        <v>78</v>
      </c>
      <c r="AQ26" s="8"/>
      <c r="AR26" s="6"/>
      <c r="AS26" s="12" t="s">
        <v>78</v>
      </c>
      <c r="AT26" s="7"/>
      <c r="AU26" s="60"/>
      <c r="AV26" s="61"/>
      <c r="AW26" s="62"/>
      <c r="AX26" s="52"/>
      <c r="AY26" s="52"/>
      <c r="AZ26" s="53"/>
      <c r="BA26" s="61"/>
      <c r="BB26" s="54"/>
      <c r="BC26" s="51"/>
      <c r="BD26" s="4"/>
    </row>
    <row r="27" spans="1:59" ht="13.2" customHeight="1">
      <c r="A27" s="63" t="s">
        <v>74</v>
      </c>
      <c r="B27" s="58" t="s">
        <v>28</v>
      </c>
      <c r="C27" s="58"/>
      <c r="D27" s="58"/>
      <c r="E27" s="58" t="s">
        <v>27</v>
      </c>
      <c r="F27" s="58"/>
      <c r="G27" s="58"/>
      <c r="H27" s="43"/>
      <c r="I27" s="43"/>
      <c r="J27" s="43"/>
      <c r="K27" s="43"/>
      <c r="L27" s="43"/>
      <c r="M27" s="43"/>
      <c r="N27" s="42"/>
      <c r="O27" s="42"/>
      <c r="P27" s="42"/>
      <c r="Q27" s="58" t="s">
        <v>27</v>
      </c>
      <c r="R27" s="58"/>
      <c r="S27" s="58"/>
      <c r="T27" s="58" t="s">
        <v>28</v>
      </c>
      <c r="U27" s="58"/>
      <c r="V27" s="58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4"/>
      <c r="AU27" s="59">
        <f>COUNTIF(B27:AT27,B34) + COUNTIF(B27:AT27,K34)</f>
        <v>0</v>
      </c>
      <c r="AV27" s="36">
        <f>COUNTIF(B27:AT27,E34)</f>
        <v>2</v>
      </c>
      <c r="AW27" s="38">
        <f>COUNTIF(B27:AT27,H34) + COUNTIF(B27:AT27,N34)</f>
        <v>2</v>
      </c>
      <c r="AX27" s="40">
        <f>B28+E28+H28+K28+N28+Q28+T28+W28+Z28+AC28+AF28+AI28+AL28+AO28+AR28</f>
        <v>4</v>
      </c>
      <c r="AY27" s="40">
        <f t="shared" ref="AY27" si="40">D28+G28+J28+M28+P28+S28+V28+Y28+AB28+AE28+AH28+AK28+AN28+AQ28+AT28</f>
        <v>15</v>
      </c>
      <c r="AZ27" s="47">
        <f t="shared" ref="AZ27" si="41">AX27-AY27</f>
        <v>-11</v>
      </c>
      <c r="BA27" s="47">
        <f t="shared" ref="BA27" si="42">AU27*3+AV27*1</f>
        <v>2</v>
      </c>
      <c r="BB27" s="49">
        <f t="shared" ref="BB27" si="43">RANK(BC27,$BC$3:$BC$31)</f>
        <v>12</v>
      </c>
      <c r="BC27" s="51">
        <f>BA27*10000+AZ27*100+AX27</f>
        <v>18904</v>
      </c>
      <c r="BD27" s="51"/>
    </row>
    <row r="28" spans="1:59" ht="13.95" customHeight="1">
      <c r="A28" s="63"/>
      <c r="B28" s="6">
        <v>1</v>
      </c>
      <c r="C28" s="12" t="s">
        <v>78</v>
      </c>
      <c r="D28" s="8">
        <v>4</v>
      </c>
      <c r="E28" s="6">
        <v>1</v>
      </c>
      <c r="F28" s="12" t="s">
        <v>78</v>
      </c>
      <c r="G28" s="8">
        <v>1</v>
      </c>
      <c r="H28" s="6"/>
      <c r="I28" s="12" t="s">
        <v>78</v>
      </c>
      <c r="J28" s="8"/>
      <c r="K28" s="6"/>
      <c r="L28" s="12" t="s">
        <v>78</v>
      </c>
      <c r="M28" s="8"/>
      <c r="N28" s="6"/>
      <c r="O28" s="12" t="s">
        <v>78</v>
      </c>
      <c r="P28" s="8"/>
      <c r="Q28" s="6">
        <v>2</v>
      </c>
      <c r="R28" s="12" t="s">
        <v>78</v>
      </c>
      <c r="S28" s="8">
        <v>2</v>
      </c>
      <c r="T28" s="6">
        <v>0</v>
      </c>
      <c r="U28" s="12" t="s">
        <v>78</v>
      </c>
      <c r="V28" s="8">
        <v>8</v>
      </c>
      <c r="W28" s="6"/>
      <c r="X28" s="12" t="s">
        <v>78</v>
      </c>
      <c r="Y28" s="8"/>
      <c r="Z28" s="6"/>
      <c r="AA28" s="12" t="s">
        <v>78</v>
      </c>
      <c r="AB28" s="8"/>
      <c r="AC28" s="6"/>
      <c r="AD28" s="12" t="s">
        <v>78</v>
      </c>
      <c r="AE28" s="8"/>
      <c r="AF28" s="6"/>
      <c r="AG28" s="12" t="s">
        <v>78</v>
      </c>
      <c r="AH28" s="8"/>
      <c r="AI28" s="6"/>
      <c r="AJ28" s="12" t="s">
        <v>78</v>
      </c>
      <c r="AK28" s="8"/>
      <c r="AL28" s="6"/>
      <c r="AM28" s="7"/>
      <c r="AN28" s="8"/>
      <c r="AO28" s="6"/>
      <c r="AP28" s="12" t="s">
        <v>78</v>
      </c>
      <c r="AQ28" s="8"/>
      <c r="AR28" s="6"/>
      <c r="AS28" s="12" t="s">
        <v>78</v>
      </c>
      <c r="AT28" s="7"/>
      <c r="AU28" s="60"/>
      <c r="AV28" s="61"/>
      <c r="AW28" s="62"/>
      <c r="AX28" s="52"/>
      <c r="AY28" s="52"/>
      <c r="AZ28" s="53"/>
      <c r="BA28" s="53"/>
      <c r="BB28" s="54"/>
      <c r="BC28" s="51"/>
      <c r="BD28" s="51"/>
    </row>
    <row r="29" spans="1:59" ht="13.95" customHeight="1">
      <c r="A29" s="55" t="s">
        <v>75</v>
      </c>
      <c r="B29" s="58" t="s">
        <v>28</v>
      </c>
      <c r="C29" s="58"/>
      <c r="D29" s="58"/>
      <c r="E29" s="58"/>
      <c r="F29" s="58"/>
      <c r="G29" s="58"/>
      <c r="H29" s="43"/>
      <c r="I29" s="43"/>
      <c r="J29" s="43"/>
      <c r="K29" s="43"/>
      <c r="L29" s="43"/>
      <c r="M29" s="43"/>
      <c r="N29" s="58" t="s">
        <v>29</v>
      </c>
      <c r="O29" s="58"/>
      <c r="P29" s="58"/>
      <c r="Q29" s="58" t="s">
        <v>28</v>
      </c>
      <c r="R29" s="58"/>
      <c r="S29" s="58"/>
      <c r="T29" s="58" t="s">
        <v>26</v>
      </c>
      <c r="U29" s="58"/>
      <c r="V29" s="58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/>
      <c r="AU29" s="59">
        <f>COUNTIF(B29:AT29,B34) + COUNTIF(B29:AT29,K34)</f>
        <v>2</v>
      </c>
      <c r="AV29" s="36">
        <f>COUNTIF(B29:AT29,E34)</f>
        <v>0</v>
      </c>
      <c r="AW29" s="38">
        <f>COUNTIF(B29:AT29,H34) + COUNTIF(B29:AT29,N34)</f>
        <v>2</v>
      </c>
      <c r="AX29" s="40">
        <f>B30+E30+H30+K30+N30+Q30+T30+W30+Z30+AC30+AF30+AI30+AL30+AO30+AR30</f>
        <v>5</v>
      </c>
      <c r="AY29" s="40">
        <f t="shared" ref="AY29" si="44">D30+G30+J30+M30+P30+S30+V30+Y30+AB30+AE30+AH30+AK30+AN30+AQ30+AT30</f>
        <v>7</v>
      </c>
      <c r="AZ29" s="47">
        <f t="shared" ref="AZ29" si="45">AX29-AY29</f>
        <v>-2</v>
      </c>
      <c r="BA29" s="47">
        <f t="shared" ref="BA29" si="46">AU29*3+AV29*1</f>
        <v>6</v>
      </c>
      <c r="BB29" s="49">
        <f t="shared" ref="BB29" si="47">RANK(BC29,$BC$3:$BC$31)</f>
        <v>7</v>
      </c>
      <c r="BC29" s="51">
        <f>BA29*10000+AZ29*100+AX29</f>
        <v>59805</v>
      </c>
      <c r="BD29" s="51"/>
    </row>
    <row r="30" spans="1:59" ht="13.95" customHeight="1">
      <c r="A30" s="55"/>
      <c r="B30" s="6">
        <v>1</v>
      </c>
      <c r="C30" s="12" t="s">
        <v>78</v>
      </c>
      <c r="D30" s="8">
        <v>3</v>
      </c>
      <c r="E30" s="6"/>
      <c r="F30" s="12" t="s">
        <v>78</v>
      </c>
      <c r="G30" s="8"/>
      <c r="H30" s="6"/>
      <c r="I30" s="12" t="s">
        <v>78</v>
      </c>
      <c r="J30" s="8"/>
      <c r="K30" s="6"/>
      <c r="L30" s="12" t="s">
        <v>78</v>
      </c>
      <c r="M30" s="8"/>
      <c r="N30" s="6">
        <v>3</v>
      </c>
      <c r="O30" s="12" t="s">
        <v>78</v>
      </c>
      <c r="P30" s="8">
        <v>0</v>
      </c>
      <c r="Q30" s="6">
        <v>0</v>
      </c>
      <c r="R30" s="12" t="s">
        <v>78</v>
      </c>
      <c r="S30" s="8">
        <v>4</v>
      </c>
      <c r="T30" s="6">
        <v>1</v>
      </c>
      <c r="U30" s="12" t="s">
        <v>78</v>
      </c>
      <c r="V30" s="8">
        <v>0</v>
      </c>
      <c r="W30" s="6"/>
      <c r="X30" s="12" t="s">
        <v>78</v>
      </c>
      <c r="Y30" s="8"/>
      <c r="Z30" s="6"/>
      <c r="AA30" s="12" t="s">
        <v>78</v>
      </c>
      <c r="AB30" s="8"/>
      <c r="AC30" s="6"/>
      <c r="AD30" s="12" t="s">
        <v>78</v>
      </c>
      <c r="AE30" s="8"/>
      <c r="AF30" s="6"/>
      <c r="AG30" s="12" t="s">
        <v>78</v>
      </c>
      <c r="AH30" s="8"/>
      <c r="AI30" s="6"/>
      <c r="AJ30" s="12" t="s">
        <v>78</v>
      </c>
      <c r="AK30" s="8"/>
      <c r="AL30" s="6"/>
      <c r="AM30" s="12" t="s">
        <v>78</v>
      </c>
      <c r="AN30" s="8"/>
      <c r="AO30" s="6"/>
      <c r="AP30" s="7"/>
      <c r="AQ30" s="8"/>
      <c r="AR30" s="6"/>
      <c r="AS30" s="12" t="s">
        <v>78</v>
      </c>
      <c r="AT30" s="7"/>
      <c r="AU30" s="60"/>
      <c r="AV30" s="61"/>
      <c r="AW30" s="62"/>
      <c r="AX30" s="52"/>
      <c r="AY30" s="52"/>
      <c r="AZ30" s="53"/>
      <c r="BA30" s="53"/>
      <c r="BB30" s="54"/>
      <c r="BC30" s="51"/>
      <c r="BD30" s="51"/>
    </row>
    <row r="31" spans="1:59" ht="13.95" customHeight="1">
      <c r="A31" s="55" t="s">
        <v>76</v>
      </c>
      <c r="B31" s="44"/>
      <c r="C31" s="88"/>
      <c r="D31" s="89"/>
      <c r="E31" s="57"/>
      <c r="F31" s="57"/>
      <c r="G31" s="57"/>
      <c r="H31" s="58"/>
      <c r="I31" s="58"/>
      <c r="J31" s="58"/>
      <c r="K31" s="58" t="s">
        <v>28</v>
      </c>
      <c r="L31" s="58"/>
      <c r="M31" s="58"/>
      <c r="N31" s="58" t="s">
        <v>28</v>
      </c>
      <c r="O31" s="58"/>
      <c r="P31" s="58"/>
      <c r="Q31" s="58" t="s">
        <v>28</v>
      </c>
      <c r="R31" s="58"/>
      <c r="S31" s="58"/>
      <c r="T31" s="58" t="s">
        <v>27</v>
      </c>
      <c r="U31" s="58"/>
      <c r="V31" s="58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3"/>
      <c r="AP31" s="43"/>
      <c r="AQ31" s="43"/>
      <c r="AR31" s="43"/>
      <c r="AS31" s="43"/>
      <c r="AT31" s="44"/>
      <c r="AU31" s="45">
        <f>COUNTIF(B31:AT31,B34) + COUNTIF(B31:AT31,K34)</f>
        <v>0</v>
      </c>
      <c r="AV31" s="36">
        <f>COUNTIF(B31:AT31,E34)</f>
        <v>1</v>
      </c>
      <c r="AW31" s="38">
        <f>COUNTIF(B31:AT31,H34) + COUNTIF(B31:AT31,N34)</f>
        <v>3</v>
      </c>
      <c r="AX31" s="40">
        <f>B32+E32+H32+K32+N32+Q32+T32+W32+Z32+AC32+AF32+AI32+AL32+AO32+AR32</f>
        <v>4</v>
      </c>
      <c r="AY31" s="40">
        <f t="shared" ref="AY31" si="48">D32+G32+J32+M32+P32+S32+V32+Y32+AB32+AE32+AH32+AK32+AN32+AQ32+AT32</f>
        <v>8</v>
      </c>
      <c r="AZ31" s="47">
        <f t="shared" ref="AZ31" si="49">AX31-AY31</f>
        <v>-4</v>
      </c>
      <c r="BA31" s="47">
        <f t="shared" ref="BA31" si="50">AU31*3+AV31*1</f>
        <v>1</v>
      </c>
      <c r="BB31" s="49">
        <f t="shared" ref="BB31" si="51">RANK(BC31,$BC$3:$BC$31)</f>
        <v>13</v>
      </c>
      <c r="BC31" s="51">
        <f>BA31*10000+AZ31*100+AX31</f>
        <v>9604</v>
      </c>
      <c r="BD31" s="51"/>
    </row>
    <row r="32" spans="1:59" ht="13.95" customHeight="1" thickBot="1">
      <c r="A32" s="56"/>
      <c r="B32" s="16"/>
      <c r="C32" s="17" t="s">
        <v>78</v>
      </c>
      <c r="D32" s="18"/>
      <c r="E32" s="16"/>
      <c r="F32" s="17" t="s">
        <v>78</v>
      </c>
      <c r="G32" s="18"/>
      <c r="H32" s="16"/>
      <c r="I32" s="17" t="s">
        <v>78</v>
      </c>
      <c r="J32" s="18"/>
      <c r="K32" s="16">
        <v>1</v>
      </c>
      <c r="L32" s="17" t="s">
        <v>78</v>
      </c>
      <c r="M32" s="18">
        <v>2</v>
      </c>
      <c r="N32" s="16">
        <v>0</v>
      </c>
      <c r="O32" s="17" t="s">
        <v>78</v>
      </c>
      <c r="P32" s="18">
        <v>1</v>
      </c>
      <c r="Q32" s="16">
        <v>1</v>
      </c>
      <c r="R32" s="17" t="s">
        <v>78</v>
      </c>
      <c r="S32" s="18">
        <v>3</v>
      </c>
      <c r="T32" s="16">
        <v>2</v>
      </c>
      <c r="U32" s="17" t="s">
        <v>78</v>
      </c>
      <c r="V32" s="18">
        <v>2</v>
      </c>
      <c r="W32" s="16"/>
      <c r="X32" s="17" t="s">
        <v>78</v>
      </c>
      <c r="Y32" s="18"/>
      <c r="Z32" s="16"/>
      <c r="AA32" s="17" t="s">
        <v>78</v>
      </c>
      <c r="AB32" s="18"/>
      <c r="AC32" s="16"/>
      <c r="AD32" s="17" t="s">
        <v>78</v>
      </c>
      <c r="AE32" s="18"/>
      <c r="AF32" s="16"/>
      <c r="AG32" s="17" t="s">
        <v>78</v>
      </c>
      <c r="AH32" s="18"/>
      <c r="AI32" s="16"/>
      <c r="AJ32" s="17" t="s">
        <v>78</v>
      </c>
      <c r="AK32" s="18"/>
      <c r="AL32" s="16"/>
      <c r="AM32" s="17" t="s">
        <v>78</v>
      </c>
      <c r="AN32" s="18"/>
      <c r="AO32" s="16"/>
      <c r="AP32" s="17" t="s">
        <v>78</v>
      </c>
      <c r="AQ32" s="18"/>
      <c r="AR32" s="16"/>
      <c r="AS32" s="19"/>
      <c r="AT32" s="19"/>
      <c r="AU32" s="46"/>
      <c r="AV32" s="37"/>
      <c r="AW32" s="39"/>
      <c r="AX32" s="41"/>
      <c r="AY32" s="41"/>
      <c r="AZ32" s="48"/>
      <c r="BA32" s="48"/>
      <c r="BB32" s="50"/>
      <c r="BC32" s="51"/>
      <c r="BD32" s="51"/>
    </row>
    <row r="33" spans="1:56" ht="37.200000000000003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4"/>
      <c r="BD33" s="4"/>
    </row>
    <row r="34" spans="1:56" ht="2.4" customHeight="1">
      <c r="A34" s="10"/>
      <c r="B34" s="58" t="s">
        <v>26</v>
      </c>
      <c r="C34" s="58"/>
      <c r="D34" s="58"/>
      <c r="E34" s="58" t="s">
        <v>27</v>
      </c>
      <c r="F34" s="58"/>
      <c r="G34" s="58"/>
      <c r="H34" s="58" t="s">
        <v>28</v>
      </c>
      <c r="I34" s="58"/>
      <c r="J34" s="58"/>
      <c r="K34" s="58" t="s">
        <v>29</v>
      </c>
      <c r="L34" s="58"/>
      <c r="M34" s="58"/>
      <c r="N34" s="58" t="s">
        <v>30</v>
      </c>
      <c r="O34" s="58"/>
      <c r="P34" s="5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4"/>
      <c r="BD34" s="4"/>
    </row>
    <row r="35" spans="1:56" ht="37.35" customHeight="1"/>
    <row r="36" spans="1:56" ht="37.35" customHeight="1"/>
  </sheetData>
  <mergeCells count="400">
    <mergeCell ref="A1:BB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3:AU4"/>
    <mergeCell ref="AV3:AV4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5:AB5"/>
    <mergeCell ref="AC5:AE5"/>
    <mergeCell ref="AF5:AH5"/>
    <mergeCell ref="AI5:AK5"/>
    <mergeCell ref="AL5:AN5"/>
    <mergeCell ref="AO5:AQ5"/>
    <mergeCell ref="AR5:AT5"/>
    <mergeCell ref="Z3:AB3"/>
    <mergeCell ref="AC3:AE3"/>
    <mergeCell ref="AF3:AH3"/>
    <mergeCell ref="AI3:AK3"/>
    <mergeCell ref="AL3:AN3"/>
    <mergeCell ref="AO3:AQ3"/>
    <mergeCell ref="AR3:AT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BB5:BB6"/>
    <mergeCell ref="BC5:BC6"/>
    <mergeCell ref="AW3:AW4"/>
    <mergeCell ref="AX3:AX4"/>
    <mergeCell ref="AY3:AY4"/>
    <mergeCell ref="AZ3:AZ4"/>
    <mergeCell ref="BA3:BA4"/>
    <mergeCell ref="BB3:BB4"/>
    <mergeCell ref="BC3:BC4"/>
    <mergeCell ref="AX7:AX8"/>
    <mergeCell ref="AY7:AY8"/>
    <mergeCell ref="AZ7:AZ8"/>
    <mergeCell ref="BA7:BA8"/>
    <mergeCell ref="AU5:AU6"/>
    <mergeCell ref="AV5:AV6"/>
    <mergeCell ref="AW5:AW6"/>
    <mergeCell ref="AX5:AX6"/>
    <mergeCell ref="AY5:AY6"/>
    <mergeCell ref="AZ5:AZ6"/>
    <mergeCell ref="BA5:BA6"/>
    <mergeCell ref="AC7:AE7"/>
    <mergeCell ref="AF7:AH7"/>
    <mergeCell ref="AI7:AK7"/>
    <mergeCell ref="AL7:AN7"/>
    <mergeCell ref="AO7:AQ7"/>
    <mergeCell ref="AR7:AT7"/>
    <mergeCell ref="AU7:AU8"/>
    <mergeCell ref="AV7:AV8"/>
    <mergeCell ref="AW7:AW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BB7:BB8"/>
    <mergeCell ref="BC7:BC8"/>
    <mergeCell ref="BD7:BD8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U10"/>
    <mergeCell ref="AV9:AV10"/>
    <mergeCell ref="AW9:AW10"/>
    <mergeCell ref="AX9:AX10"/>
    <mergeCell ref="A7:A8"/>
    <mergeCell ref="BA9:BA10"/>
    <mergeCell ref="BB9:BB10"/>
    <mergeCell ref="BC9:BC10"/>
    <mergeCell ref="A11:A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U12"/>
    <mergeCell ref="AV11:AV12"/>
    <mergeCell ref="Z13:AB13"/>
    <mergeCell ref="AC13:AE13"/>
    <mergeCell ref="AF13:AH13"/>
    <mergeCell ref="AI13:AK13"/>
    <mergeCell ref="AL13:AN13"/>
    <mergeCell ref="AO13:AQ13"/>
    <mergeCell ref="AR13:AT13"/>
    <mergeCell ref="AY9:AY10"/>
    <mergeCell ref="AZ9:AZ10"/>
    <mergeCell ref="A13:A14"/>
    <mergeCell ref="B13:D13"/>
    <mergeCell ref="E13:G13"/>
    <mergeCell ref="H13:J13"/>
    <mergeCell ref="K13:M13"/>
    <mergeCell ref="N13:P13"/>
    <mergeCell ref="Q13:S13"/>
    <mergeCell ref="T13:V13"/>
    <mergeCell ref="W13:Y13"/>
    <mergeCell ref="BB13:BB14"/>
    <mergeCell ref="BC13:BC14"/>
    <mergeCell ref="AW11:AW12"/>
    <mergeCell ref="AX11:AX12"/>
    <mergeCell ref="AY11:AY12"/>
    <mergeCell ref="AZ11:AZ12"/>
    <mergeCell ref="BA11:BA12"/>
    <mergeCell ref="BB11:BB12"/>
    <mergeCell ref="BC11:BC12"/>
    <mergeCell ref="AX15:AX16"/>
    <mergeCell ref="AY15:AY16"/>
    <mergeCell ref="AZ15:AZ16"/>
    <mergeCell ref="BA15:BA16"/>
    <mergeCell ref="AU13:AU14"/>
    <mergeCell ref="AV13:AV14"/>
    <mergeCell ref="AW13:AW14"/>
    <mergeCell ref="AX13:AX14"/>
    <mergeCell ref="AY13:AY14"/>
    <mergeCell ref="AZ13:AZ14"/>
    <mergeCell ref="BA13:BA14"/>
    <mergeCell ref="AC15:AE15"/>
    <mergeCell ref="AF15:AH15"/>
    <mergeCell ref="AI15:AK15"/>
    <mergeCell ref="AL15:AN15"/>
    <mergeCell ref="AO15:AQ15"/>
    <mergeCell ref="AR15:AT15"/>
    <mergeCell ref="AU15:AU16"/>
    <mergeCell ref="AV15:AV16"/>
    <mergeCell ref="AW15:AW16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BB15:BB16"/>
    <mergeCell ref="BC15:BC16"/>
    <mergeCell ref="A17:A18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U18"/>
    <mergeCell ref="AV17:AV18"/>
    <mergeCell ref="AW17:AW18"/>
    <mergeCell ref="AX17:AX18"/>
    <mergeCell ref="AY17:AY18"/>
    <mergeCell ref="A15:A16"/>
    <mergeCell ref="BA17:BA18"/>
    <mergeCell ref="BB17:BB18"/>
    <mergeCell ref="BC17:BC18"/>
    <mergeCell ref="A19:A20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U20"/>
    <mergeCell ref="AV19:AV20"/>
    <mergeCell ref="AW19:AW20"/>
    <mergeCell ref="Z21:AB21"/>
    <mergeCell ref="AC21:AE21"/>
    <mergeCell ref="AF21:AH21"/>
    <mergeCell ref="AI21:AK21"/>
    <mergeCell ref="AL21:AN21"/>
    <mergeCell ref="AO21:AQ21"/>
    <mergeCell ref="AR21:AT21"/>
    <mergeCell ref="AU21:AU22"/>
    <mergeCell ref="AZ17:AZ18"/>
    <mergeCell ref="AV21:AV22"/>
    <mergeCell ref="AW21:AW22"/>
    <mergeCell ref="AX21:AX22"/>
    <mergeCell ref="AY21:AY22"/>
    <mergeCell ref="AZ21:AZ22"/>
    <mergeCell ref="A21:A22"/>
    <mergeCell ref="B21:D21"/>
    <mergeCell ref="E21:G21"/>
    <mergeCell ref="H21:J21"/>
    <mergeCell ref="K21:M21"/>
    <mergeCell ref="N21:P21"/>
    <mergeCell ref="Q21:S21"/>
    <mergeCell ref="T21:V21"/>
    <mergeCell ref="W21:Y21"/>
    <mergeCell ref="BA21:BA22"/>
    <mergeCell ref="BB21:BB22"/>
    <mergeCell ref="BC21:BC22"/>
    <mergeCell ref="AX19:AX20"/>
    <mergeCell ref="AY19:AY20"/>
    <mergeCell ref="AZ19:AZ20"/>
    <mergeCell ref="BA19:BA20"/>
    <mergeCell ref="BB19:BB20"/>
    <mergeCell ref="BC19:BC20"/>
    <mergeCell ref="AU23:AU24"/>
    <mergeCell ref="AV23:AV24"/>
    <mergeCell ref="A23:A24"/>
    <mergeCell ref="B23:D23"/>
    <mergeCell ref="E23:G23"/>
    <mergeCell ref="H23:J23"/>
    <mergeCell ref="K23:M23"/>
    <mergeCell ref="N23:P23"/>
    <mergeCell ref="Q23:S23"/>
    <mergeCell ref="T23:V23"/>
    <mergeCell ref="W23:Y23"/>
    <mergeCell ref="Z25:AB25"/>
    <mergeCell ref="AC25:AE25"/>
    <mergeCell ref="AF25:AH25"/>
    <mergeCell ref="AI25:AK25"/>
    <mergeCell ref="AL25:AN25"/>
    <mergeCell ref="AO25:AQ25"/>
    <mergeCell ref="AR25:AT25"/>
    <mergeCell ref="Z23:AB23"/>
    <mergeCell ref="AC23:AE23"/>
    <mergeCell ref="AF23:AH23"/>
    <mergeCell ref="AI23:AK23"/>
    <mergeCell ref="AL23:AN23"/>
    <mergeCell ref="AO23:AQ23"/>
    <mergeCell ref="AR23:AT23"/>
    <mergeCell ref="A25:A26"/>
    <mergeCell ref="B25:D25"/>
    <mergeCell ref="E25:G25"/>
    <mergeCell ref="H25:J25"/>
    <mergeCell ref="K25:M25"/>
    <mergeCell ref="N25:P25"/>
    <mergeCell ref="Q25:S25"/>
    <mergeCell ref="T25:V25"/>
    <mergeCell ref="W25:Y25"/>
    <mergeCell ref="BB25:BB26"/>
    <mergeCell ref="BC25:BC26"/>
    <mergeCell ref="AW23:AW24"/>
    <mergeCell ref="AX23:AX24"/>
    <mergeCell ref="AY23:AY24"/>
    <mergeCell ref="AZ23:AZ24"/>
    <mergeCell ref="BA23:BA24"/>
    <mergeCell ref="BB23:BB24"/>
    <mergeCell ref="BC23:BC24"/>
    <mergeCell ref="AX27:AX28"/>
    <mergeCell ref="AY27:AY28"/>
    <mergeCell ref="AZ27:AZ28"/>
    <mergeCell ref="BA27:BA28"/>
    <mergeCell ref="AU25:AU26"/>
    <mergeCell ref="AV25:AV26"/>
    <mergeCell ref="AW25:AW26"/>
    <mergeCell ref="AX25:AX26"/>
    <mergeCell ref="AY25:AY26"/>
    <mergeCell ref="AZ25:AZ26"/>
    <mergeCell ref="BA25:BA26"/>
    <mergeCell ref="AC27:AE27"/>
    <mergeCell ref="AF27:AH27"/>
    <mergeCell ref="AI27:AK27"/>
    <mergeCell ref="AL27:AN27"/>
    <mergeCell ref="AO27:AQ27"/>
    <mergeCell ref="AR27:AT27"/>
    <mergeCell ref="AU27:AU28"/>
    <mergeCell ref="AV27:AV28"/>
    <mergeCell ref="AW27:AW28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BB27:BB28"/>
    <mergeCell ref="BC27:BC28"/>
    <mergeCell ref="BD27:BD28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U30"/>
    <mergeCell ref="AV29:AV30"/>
    <mergeCell ref="AW29:AW30"/>
    <mergeCell ref="AX29:AX30"/>
    <mergeCell ref="A27:A28"/>
    <mergeCell ref="A31:A32"/>
    <mergeCell ref="B31:D31"/>
    <mergeCell ref="E31:G31"/>
    <mergeCell ref="H31:J31"/>
    <mergeCell ref="K31:M31"/>
    <mergeCell ref="N31:P31"/>
    <mergeCell ref="Q31:S31"/>
    <mergeCell ref="T31:V31"/>
    <mergeCell ref="W31:Y31"/>
    <mergeCell ref="AZ31:AZ32"/>
    <mergeCell ref="BA31:BA32"/>
    <mergeCell ref="BB31:BB32"/>
    <mergeCell ref="BC31:BC32"/>
    <mergeCell ref="BD31:BD32"/>
    <mergeCell ref="AY29:AY30"/>
    <mergeCell ref="AZ29:AZ30"/>
    <mergeCell ref="BA29:BA30"/>
    <mergeCell ref="BB29:BB30"/>
    <mergeCell ref="BC29:BC30"/>
    <mergeCell ref="BD29:BD30"/>
    <mergeCell ref="B34:D34"/>
    <mergeCell ref="E34:G34"/>
    <mergeCell ref="H34:J34"/>
    <mergeCell ref="K34:M34"/>
    <mergeCell ref="N34:P34"/>
    <mergeCell ref="AV31:AV32"/>
    <mergeCell ref="AW31:AW32"/>
    <mergeCell ref="AX31:AX32"/>
    <mergeCell ref="AY31:AY32"/>
    <mergeCell ref="Z31:AB31"/>
    <mergeCell ref="AC31:AE31"/>
    <mergeCell ref="AF31:AH31"/>
    <mergeCell ref="AI31:AK31"/>
    <mergeCell ref="AL31:AN31"/>
    <mergeCell ref="AO31:AQ31"/>
    <mergeCell ref="AR31:AT31"/>
    <mergeCell ref="AU31:AU32"/>
  </mergeCells>
  <phoneticPr fontId="1"/>
  <pageMargins left="0.39374999999999999" right="0.39374999999999999" top="0.39374999999999999" bottom="0.39374999999999999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2024_1部</vt:lpstr>
      <vt:lpstr>2024_2部A</vt:lpstr>
      <vt:lpstr>2024_2部B</vt:lpstr>
      <vt:lpstr>2024_3部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大輔 小林</cp:lastModifiedBy>
  <cp:revision>18</cp:revision>
  <dcterms:created xsi:type="dcterms:W3CDTF">2024-01-12T00:31:04Z</dcterms:created>
  <dcterms:modified xsi:type="dcterms:W3CDTF">2024-05-21T02:31:08Z</dcterms:modified>
  <dc:language>ja-JP</dc:language>
</cp:coreProperties>
</file>